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son.owolabi\Downloads\"/>
    </mc:Choice>
  </mc:AlternateContent>
  <xr:revisionPtr revIDLastSave="0" documentId="8_{E3B3EFCB-3AE0-4FE5-AC23-DB0A2CDED621}" xr6:coauthVersionLast="47" xr6:coauthVersionMax="47" xr10:uidLastSave="{00000000-0000-0000-0000-000000000000}"/>
  <bookViews>
    <workbookView xWindow="-108" yWindow="-108" windowWidth="23256" windowHeight="12576" xr2:uid="{7ECB5309-7379-4F91-8C3E-49D57B7AA4E5}"/>
  </bookViews>
  <sheets>
    <sheet name="Priceli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6" i="1" l="1"/>
  <c r="M116" i="1"/>
  <c r="L116" i="1"/>
  <c r="K116" i="1"/>
  <c r="J116" i="1"/>
  <c r="H116" i="1"/>
  <c r="I116" i="1" s="1"/>
  <c r="B116" i="1" s="1"/>
  <c r="G116" i="1"/>
  <c r="F116" i="1"/>
  <c r="E116" i="1"/>
  <c r="D116" i="1"/>
  <c r="L115" i="1"/>
  <c r="K115" i="1"/>
  <c r="J115" i="1"/>
  <c r="H115" i="1"/>
  <c r="I115" i="1" s="1"/>
  <c r="B115" i="1" s="1"/>
  <c r="G115" i="1"/>
  <c r="F115" i="1"/>
  <c r="E115" i="1"/>
  <c r="D115" i="1"/>
  <c r="L114" i="1"/>
  <c r="K114" i="1"/>
  <c r="J114" i="1"/>
  <c r="H114" i="1"/>
  <c r="N114" i="1" s="1"/>
  <c r="G114" i="1"/>
  <c r="F114" i="1"/>
  <c r="E114" i="1"/>
  <c r="D114" i="1"/>
  <c r="N113" i="1"/>
  <c r="M113" i="1"/>
  <c r="L113" i="1"/>
  <c r="K113" i="1"/>
  <c r="J113" i="1"/>
  <c r="H113" i="1"/>
  <c r="G113" i="1"/>
  <c r="F113" i="1"/>
  <c r="E113" i="1"/>
  <c r="D113" i="1"/>
  <c r="I113" i="1" s="1"/>
  <c r="B113" i="1" s="1"/>
  <c r="N112" i="1"/>
  <c r="L112" i="1"/>
  <c r="K112" i="1"/>
  <c r="J112" i="1"/>
  <c r="I112" i="1"/>
  <c r="B112" i="1" s="1"/>
  <c r="H112" i="1"/>
  <c r="M112" i="1" s="1"/>
  <c r="G112" i="1"/>
  <c r="F112" i="1"/>
  <c r="E112" i="1"/>
  <c r="D112" i="1"/>
  <c r="N111" i="1"/>
  <c r="L111" i="1"/>
  <c r="K111" i="1"/>
  <c r="J111" i="1"/>
  <c r="H111" i="1"/>
  <c r="M111" i="1" s="1"/>
  <c r="G111" i="1"/>
  <c r="F111" i="1"/>
  <c r="E111" i="1"/>
  <c r="D111" i="1"/>
  <c r="L110" i="1"/>
  <c r="K110" i="1"/>
  <c r="J110" i="1"/>
  <c r="I110" i="1"/>
  <c r="B110" i="1" s="1"/>
  <c r="H110" i="1"/>
  <c r="G110" i="1"/>
  <c r="F110" i="1"/>
  <c r="E110" i="1"/>
  <c r="D110" i="1"/>
  <c r="N109" i="1"/>
  <c r="L109" i="1"/>
  <c r="K109" i="1"/>
  <c r="J109" i="1"/>
  <c r="H109" i="1"/>
  <c r="I109" i="1" s="1"/>
  <c r="B109" i="1" s="1"/>
  <c r="G109" i="1"/>
  <c r="F109" i="1"/>
  <c r="E109" i="1"/>
  <c r="D109" i="1"/>
  <c r="N108" i="1"/>
  <c r="M108" i="1"/>
  <c r="L108" i="1"/>
  <c r="K108" i="1"/>
  <c r="J108" i="1"/>
  <c r="H108" i="1"/>
  <c r="G108" i="1"/>
  <c r="F108" i="1"/>
  <c r="E108" i="1"/>
  <c r="D108" i="1"/>
  <c r="I108" i="1" s="1"/>
  <c r="B108" i="1" s="1"/>
  <c r="L107" i="1"/>
  <c r="K107" i="1"/>
  <c r="J107" i="1"/>
  <c r="H107" i="1"/>
  <c r="G107" i="1"/>
  <c r="F107" i="1"/>
  <c r="E107" i="1"/>
  <c r="D107" i="1"/>
  <c r="M106" i="1"/>
  <c r="L106" i="1"/>
  <c r="K106" i="1"/>
  <c r="J106" i="1"/>
  <c r="H106" i="1"/>
  <c r="N106" i="1" s="1"/>
  <c r="G106" i="1"/>
  <c r="F106" i="1"/>
  <c r="E106" i="1"/>
  <c r="D106" i="1"/>
  <c r="N105" i="1"/>
  <c r="M105" i="1"/>
  <c r="L105" i="1"/>
  <c r="K105" i="1"/>
  <c r="J105" i="1"/>
  <c r="H105" i="1"/>
  <c r="G105" i="1"/>
  <c r="F105" i="1"/>
  <c r="E105" i="1"/>
  <c r="D105" i="1"/>
  <c r="I105" i="1" s="1"/>
  <c r="B105" i="1" s="1"/>
  <c r="A105" i="1"/>
  <c r="N104" i="1"/>
  <c r="L104" i="1"/>
  <c r="K104" i="1"/>
  <c r="J104" i="1"/>
  <c r="I104" i="1"/>
  <c r="B104" i="1" s="1"/>
  <c r="H104" i="1"/>
  <c r="M104" i="1" s="1"/>
  <c r="G104" i="1"/>
  <c r="F104" i="1"/>
  <c r="E104" i="1"/>
  <c r="D104" i="1"/>
  <c r="N103" i="1"/>
  <c r="L103" i="1"/>
  <c r="K103" i="1"/>
  <c r="J103" i="1"/>
  <c r="H103" i="1"/>
  <c r="M103" i="1" s="1"/>
  <c r="G103" i="1"/>
  <c r="F103" i="1"/>
  <c r="E103" i="1"/>
  <c r="D103" i="1"/>
  <c r="L102" i="1"/>
  <c r="K102" i="1"/>
  <c r="J102" i="1"/>
  <c r="I102" i="1"/>
  <c r="B102" i="1" s="1"/>
  <c r="H102" i="1"/>
  <c r="G102" i="1"/>
  <c r="F102" i="1"/>
  <c r="E102" i="1"/>
  <c r="D102" i="1"/>
  <c r="N101" i="1"/>
  <c r="L101" i="1"/>
  <c r="K101" i="1"/>
  <c r="J101" i="1"/>
  <c r="H101" i="1"/>
  <c r="G101" i="1"/>
  <c r="F101" i="1"/>
  <c r="E101" i="1"/>
  <c r="D101" i="1"/>
  <c r="N100" i="1"/>
  <c r="M100" i="1"/>
  <c r="L100" i="1"/>
  <c r="K100" i="1"/>
  <c r="J100" i="1"/>
  <c r="H100" i="1"/>
  <c r="G100" i="1"/>
  <c r="F100" i="1"/>
  <c r="E100" i="1"/>
  <c r="D100" i="1"/>
  <c r="I100" i="1" s="1"/>
  <c r="B100" i="1" s="1"/>
  <c r="L99" i="1"/>
  <c r="K99" i="1"/>
  <c r="J99" i="1"/>
  <c r="H99" i="1"/>
  <c r="G99" i="1"/>
  <c r="F99" i="1"/>
  <c r="E99" i="1"/>
  <c r="D99" i="1"/>
  <c r="L98" i="1"/>
  <c r="K98" i="1"/>
  <c r="J98" i="1"/>
  <c r="H98" i="1"/>
  <c r="M98" i="1" s="1"/>
  <c r="G98" i="1"/>
  <c r="F98" i="1"/>
  <c r="E98" i="1"/>
  <c r="D98" i="1"/>
  <c r="N97" i="1"/>
  <c r="M97" i="1"/>
  <c r="L97" i="1"/>
  <c r="K97" i="1"/>
  <c r="J97" i="1"/>
  <c r="H97" i="1"/>
  <c r="G97" i="1"/>
  <c r="F97" i="1"/>
  <c r="E97" i="1"/>
  <c r="D97" i="1"/>
  <c r="I97" i="1" s="1"/>
  <c r="B97" i="1" s="1"/>
  <c r="N96" i="1"/>
  <c r="L96" i="1"/>
  <c r="K96" i="1"/>
  <c r="J96" i="1"/>
  <c r="I96" i="1"/>
  <c r="B96" i="1" s="1"/>
  <c r="H96" i="1"/>
  <c r="M96" i="1" s="1"/>
  <c r="G96" i="1"/>
  <c r="F96" i="1"/>
  <c r="E96" i="1"/>
  <c r="D96" i="1"/>
  <c r="N95" i="1"/>
  <c r="L95" i="1"/>
  <c r="K95" i="1"/>
  <c r="J95" i="1"/>
  <c r="H95" i="1"/>
  <c r="M95" i="1" s="1"/>
  <c r="G95" i="1"/>
  <c r="F95" i="1"/>
  <c r="E95" i="1"/>
  <c r="D95" i="1"/>
  <c r="L94" i="1"/>
  <c r="K94" i="1"/>
  <c r="J94" i="1"/>
  <c r="H94" i="1"/>
  <c r="G94" i="1"/>
  <c r="F94" i="1"/>
  <c r="E94" i="1"/>
  <c r="D94" i="1"/>
  <c r="L93" i="1"/>
  <c r="K93" i="1"/>
  <c r="J93" i="1"/>
  <c r="H93" i="1"/>
  <c r="G93" i="1"/>
  <c r="F93" i="1"/>
  <c r="E93" i="1"/>
  <c r="D93" i="1"/>
  <c r="N92" i="1"/>
  <c r="M92" i="1"/>
  <c r="L92" i="1"/>
  <c r="K92" i="1"/>
  <c r="J92" i="1"/>
  <c r="H92" i="1"/>
  <c r="G92" i="1"/>
  <c r="F92" i="1"/>
  <c r="E92" i="1"/>
  <c r="D92" i="1"/>
  <c r="I92" i="1" s="1"/>
  <c r="B92" i="1"/>
  <c r="L91" i="1"/>
  <c r="K91" i="1"/>
  <c r="J91" i="1"/>
  <c r="H91" i="1"/>
  <c r="G91" i="1"/>
  <c r="F91" i="1"/>
  <c r="E91" i="1"/>
  <c r="D91" i="1"/>
  <c r="L90" i="1"/>
  <c r="K90" i="1"/>
  <c r="J90" i="1"/>
  <c r="H90" i="1"/>
  <c r="G90" i="1"/>
  <c r="F90" i="1"/>
  <c r="E90" i="1"/>
  <c r="D90" i="1"/>
  <c r="N89" i="1"/>
  <c r="M89" i="1"/>
  <c r="L89" i="1"/>
  <c r="K89" i="1"/>
  <c r="J89" i="1"/>
  <c r="I89" i="1"/>
  <c r="B89" i="1" s="1"/>
  <c r="H89" i="1"/>
  <c r="G89" i="1"/>
  <c r="F89" i="1"/>
  <c r="E89" i="1"/>
  <c r="D89" i="1"/>
  <c r="N88" i="1"/>
  <c r="L88" i="1"/>
  <c r="K88" i="1"/>
  <c r="J88" i="1"/>
  <c r="I88" i="1"/>
  <c r="B88" i="1" s="1"/>
  <c r="H88" i="1"/>
  <c r="M88" i="1" s="1"/>
  <c r="G88" i="1"/>
  <c r="F88" i="1"/>
  <c r="E88" i="1"/>
  <c r="D88" i="1"/>
  <c r="N87" i="1"/>
  <c r="L87" i="1"/>
  <c r="K87" i="1"/>
  <c r="J87" i="1"/>
  <c r="H87" i="1"/>
  <c r="M87" i="1" s="1"/>
  <c r="G87" i="1"/>
  <c r="F87" i="1"/>
  <c r="E87" i="1"/>
  <c r="D87" i="1"/>
  <c r="L86" i="1"/>
  <c r="K86" i="1"/>
  <c r="J86" i="1"/>
  <c r="H86" i="1"/>
  <c r="I86" i="1" s="1"/>
  <c r="B86" i="1" s="1"/>
  <c r="G86" i="1"/>
  <c r="F86" i="1"/>
  <c r="E86" i="1"/>
  <c r="D86" i="1"/>
  <c r="N85" i="1"/>
  <c r="M85" i="1"/>
  <c r="L85" i="1"/>
  <c r="K85" i="1"/>
  <c r="J85" i="1"/>
  <c r="I85" i="1"/>
  <c r="B85" i="1" s="1"/>
  <c r="H85" i="1"/>
  <c r="G85" i="1"/>
  <c r="F85" i="1"/>
  <c r="E85" i="1"/>
  <c r="D85" i="1"/>
  <c r="N84" i="1"/>
  <c r="M84" i="1"/>
  <c r="L84" i="1"/>
  <c r="K84" i="1"/>
  <c r="J84" i="1"/>
  <c r="H84" i="1"/>
  <c r="I84" i="1" s="1"/>
  <c r="B84" i="1" s="1"/>
  <c r="G84" i="1"/>
  <c r="F84" i="1"/>
  <c r="E84" i="1"/>
  <c r="D84" i="1"/>
  <c r="L83" i="1"/>
  <c r="K83" i="1"/>
  <c r="J83" i="1"/>
  <c r="H83" i="1"/>
  <c r="A83" i="1" s="1"/>
  <c r="G83" i="1"/>
  <c r="F83" i="1"/>
  <c r="E83" i="1"/>
  <c r="D83" i="1"/>
  <c r="M82" i="1"/>
  <c r="L82" i="1"/>
  <c r="K82" i="1"/>
  <c r="J82" i="1"/>
  <c r="H82" i="1"/>
  <c r="G82" i="1"/>
  <c r="F82" i="1"/>
  <c r="E82" i="1"/>
  <c r="D82" i="1"/>
  <c r="N81" i="1"/>
  <c r="M81" i="1"/>
  <c r="L81" i="1"/>
  <c r="K81" i="1"/>
  <c r="J81" i="1"/>
  <c r="H81" i="1"/>
  <c r="G81" i="1"/>
  <c r="F81" i="1"/>
  <c r="E81" i="1"/>
  <c r="D81" i="1"/>
  <c r="I81" i="1" s="1"/>
  <c r="B81" i="1" s="1"/>
  <c r="N80" i="1"/>
  <c r="L80" i="1"/>
  <c r="K80" i="1"/>
  <c r="J80" i="1"/>
  <c r="I80" i="1"/>
  <c r="B80" i="1" s="1"/>
  <c r="H80" i="1"/>
  <c r="M80" i="1" s="1"/>
  <c r="G80" i="1"/>
  <c r="F80" i="1"/>
  <c r="E80" i="1"/>
  <c r="D80" i="1"/>
  <c r="N79" i="1"/>
  <c r="L79" i="1"/>
  <c r="K79" i="1"/>
  <c r="J79" i="1"/>
  <c r="H79" i="1"/>
  <c r="M79" i="1" s="1"/>
  <c r="G79" i="1"/>
  <c r="F79" i="1"/>
  <c r="E79" i="1"/>
  <c r="D79" i="1"/>
  <c r="L78" i="1"/>
  <c r="K78" i="1"/>
  <c r="J78" i="1"/>
  <c r="H78" i="1"/>
  <c r="G78" i="1"/>
  <c r="F78" i="1"/>
  <c r="E78" i="1"/>
  <c r="D78" i="1"/>
  <c r="I78" i="1" s="1"/>
  <c r="B78" i="1" s="1"/>
  <c r="L77" i="1"/>
  <c r="K77" i="1"/>
  <c r="J77" i="1"/>
  <c r="I77" i="1"/>
  <c r="B77" i="1" s="1"/>
  <c r="H77" i="1"/>
  <c r="N77" i="1" s="1"/>
  <c r="G77" i="1"/>
  <c r="F77" i="1"/>
  <c r="E77" i="1"/>
  <c r="D77" i="1"/>
  <c r="N76" i="1"/>
  <c r="M76" i="1"/>
  <c r="L76" i="1"/>
  <c r="K76" i="1"/>
  <c r="J76" i="1"/>
  <c r="H76" i="1"/>
  <c r="I76" i="1" s="1"/>
  <c r="G76" i="1"/>
  <c r="F76" i="1"/>
  <c r="E76" i="1"/>
  <c r="D76" i="1"/>
  <c r="B76" i="1"/>
  <c r="L75" i="1"/>
  <c r="K75" i="1"/>
  <c r="J75" i="1"/>
  <c r="H75" i="1"/>
  <c r="G75" i="1"/>
  <c r="F75" i="1"/>
  <c r="E75" i="1"/>
  <c r="D75" i="1"/>
  <c r="L74" i="1"/>
  <c r="K74" i="1"/>
  <c r="J74" i="1"/>
  <c r="H74" i="1"/>
  <c r="G74" i="1"/>
  <c r="F74" i="1"/>
  <c r="E74" i="1"/>
  <c r="D74" i="1"/>
  <c r="N73" i="1"/>
  <c r="M73" i="1"/>
  <c r="L73" i="1"/>
  <c r="K73" i="1"/>
  <c r="J73" i="1"/>
  <c r="H73" i="1"/>
  <c r="G73" i="1"/>
  <c r="F73" i="1"/>
  <c r="E73" i="1"/>
  <c r="D73" i="1"/>
  <c r="I73" i="1" s="1"/>
  <c r="B73" i="1" s="1"/>
  <c r="N72" i="1"/>
  <c r="L72" i="1"/>
  <c r="K72" i="1"/>
  <c r="J72" i="1"/>
  <c r="I72" i="1"/>
  <c r="B72" i="1" s="1"/>
  <c r="H72" i="1"/>
  <c r="M72" i="1" s="1"/>
  <c r="G72" i="1"/>
  <c r="F72" i="1"/>
  <c r="E72" i="1"/>
  <c r="D72" i="1"/>
  <c r="N71" i="1"/>
  <c r="L71" i="1"/>
  <c r="K71" i="1"/>
  <c r="J71" i="1"/>
  <c r="H71" i="1"/>
  <c r="M71" i="1" s="1"/>
  <c r="G71" i="1"/>
  <c r="F71" i="1"/>
  <c r="E71" i="1"/>
  <c r="D71" i="1"/>
  <c r="L70" i="1"/>
  <c r="K70" i="1"/>
  <c r="J70" i="1"/>
  <c r="H70" i="1"/>
  <c r="G70" i="1"/>
  <c r="F70" i="1"/>
  <c r="E70" i="1"/>
  <c r="D70" i="1"/>
  <c r="I70" i="1" s="1"/>
  <c r="B70" i="1" s="1"/>
  <c r="N69" i="1"/>
  <c r="L69" i="1"/>
  <c r="K69" i="1"/>
  <c r="J69" i="1"/>
  <c r="H69" i="1"/>
  <c r="G69" i="1"/>
  <c r="F69" i="1"/>
  <c r="E69" i="1"/>
  <c r="D69" i="1"/>
  <c r="N68" i="1"/>
  <c r="M68" i="1"/>
  <c r="L68" i="1"/>
  <c r="K68" i="1"/>
  <c r="J68" i="1"/>
  <c r="H68" i="1"/>
  <c r="G68" i="1"/>
  <c r="F68" i="1"/>
  <c r="E68" i="1"/>
  <c r="D68" i="1"/>
  <c r="I68" i="1" s="1"/>
  <c r="B68" i="1" s="1"/>
  <c r="L67" i="1"/>
  <c r="K67" i="1"/>
  <c r="J67" i="1"/>
  <c r="H67" i="1"/>
  <c r="G67" i="1"/>
  <c r="F67" i="1"/>
  <c r="E67" i="1"/>
  <c r="D67" i="1"/>
  <c r="M66" i="1"/>
  <c r="L66" i="1"/>
  <c r="K66" i="1"/>
  <c r="J66" i="1"/>
  <c r="H66" i="1"/>
  <c r="G66" i="1"/>
  <c r="F66" i="1"/>
  <c r="E66" i="1"/>
  <c r="D66" i="1"/>
  <c r="N65" i="1"/>
  <c r="M65" i="1"/>
  <c r="L65" i="1"/>
  <c r="K65" i="1"/>
  <c r="J65" i="1"/>
  <c r="I65" i="1"/>
  <c r="B65" i="1" s="1"/>
  <c r="H65" i="1"/>
  <c r="G65" i="1"/>
  <c r="F65" i="1"/>
  <c r="E65" i="1"/>
  <c r="D65" i="1"/>
  <c r="N64" i="1"/>
  <c r="L64" i="1"/>
  <c r="K64" i="1"/>
  <c r="J64" i="1"/>
  <c r="I64" i="1"/>
  <c r="B64" i="1" s="1"/>
  <c r="H64" i="1"/>
  <c r="M64" i="1" s="1"/>
  <c r="G64" i="1"/>
  <c r="F64" i="1"/>
  <c r="E64" i="1"/>
  <c r="D64" i="1"/>
  <c r="N63" i="1"/>
  <c r="L63" i="1"/>
  <c r="K63" i="1"/>
  <c r="J63" i="1"/>
  <c r="H63" i="1"/>
  <c r="M63" i="1" s="1"/>
  <c r="G63" i="1"/>
  <c r="F63" i="1"/>
  <c r="E63" i="1"/>
  <c r="D63" i="1"/>
  <c r="L62" i="1"/>
  <c r="K62" i="1"/>
  <c r="J62" i="1"/>
  <c r="H62" i="1"/>
  <c r="I62" i="1" s="1"/>
  <c r="B62" i="1" s="1"/>
  <c r="G62" i="1"/>
  <c r="F62" i="1"/>
  <c r="E62" i="1"/>
  <c r="D62" i="1"/>
  <c r="M61" i="1"/>
  <c r="L61" i="1"/>
  <c r="K61" i="1"/>
  <c r="J61" i="1"/>
  <c r="H61" i="1"/>
  <c r="N61" i="1" s="1"/>
  <c r="G61" i="1"/>
  <c r="F61" i="1"/>
  <c r="E61" i="1"/>
  <c r="D61" i="1"/>
  <c r="N60" i="1"/>
  <c r="M60" i="1"/>
  <c r="L60" i="1"/>
  <c r="K60" i="1"/>
  <c r="J60" i="1"/>
  <c r="H60" i="1"/>
  <c r="G60" i="1"/>
  <c r="F60" i="1"/>
  <c r="E60" i="1"/>
  <c r="D60" i="1"/>
  <c r="I60" i="1" s="1"/>
  <c r="B60" i="1" s="1"/>
  <c r="L59" i="1"/>
  <c r="K59" i="1"/>
  <c r="J59" i="1"/>
  <c r="H59" i="1"/>
  <c r="G59" i="1"/>
  <c r="F59" i="1"/>
  <c r="E59" i="1"/>
  <c r="D59" i="1"/>
  <c r="M58" i="1"/>
  <c r="L58" i="1"/>
  <c r="K58" i="1"/>
  <c r="J58" i="1"/>
  <c r="H58" i="1"/>
  <c r="G58" i="1"/>
  <c r="F58" i="1"/>
  <c r="E58" i="1"/>
  <c r="D58" i="1"/>
  <c r="N57" i="1"/>
  <c r="M57" i="1"/>
  <c r="L57" i="1"/>
  <c r="K57" i="1"/>
  <c r="J57" i="1"/>
  <c r="H57" i="1"/>
  <c r="G57" i="1"/>
  <c r="F57" i="1"/>
  <c r="E57" i="1"/>
  <c r="D57" i="1"/>
  <c r="I57" i="1" s="1"/>
  <c r="B57" i="1" s="1"/>
  <c r="N56" i="1"/>
  <c r="L56" i="1"/>
  <c r="K56" i="1"/>
  <c r="J56" i="1"/>
  <c r="I56" i="1"/>
  <c r="B56" i="1" s="1"/>
  <c r="H56" i="1"/>
  <c r="M56" i="1" s="1"/>
  <c r="G56" i="1"/>
  <c r="F56" i="1"/>
  <c r="E56" i="1"/>
  <c r="D56" i="1"/>
  <c r="N55" i="1"/>
  <c r="L55" i="1"/>
  <c r="K55" i="1"/>
  <c r="J55" i="1"/>
  <c r="H55" i="1"/>
  <c r="M55" i="1" s="1"/>
  <c r="G55" i="1"/>
  <c r="F55" i="1"/>
  <c r="E55" i="1"/>
  <c r="D55" i="1"/>
  <c r="L54" i="1"/>
  <c r="K54" i="1"/>
  <c r="J54" i="1"/>
  <c r="H54" i="1"/>
  <c r="G54" i="1"/>
  <c r="F54" i="1"/>
  <c r="E54" i="1"/>
  <c r="D54" i="1"/>
  <c r="I54" i="1" s="1"/>
  <c r="B54" i="1" s="1"/>
  <c r="L53" i="1"/>
  <c r="K53" i="1"/>
  <c r="J53" i="1"/>
  <c r="H53" i="1"/>
  <c r="M53" i="1" s="1"/>
  <c r="G53" i="1"/>
  <c r="F53" i="1"/>
  <c r="E53" i="1"/>
  <c r="D53" i="1"/>
  <c r="N52" i="1"/>
  <c r="M52" i="1"/>
  <c r="L52" i="1"/>
  <c r="K52" i="1"/>
  <c r="J52" i="1"/>
  <c r="H52" i="1"/>
  <c r="G52" i="1"/>
  <c r="F52" i="1"/>
  <c r="E52" i="1"/>
  <c r="D52" i="1"/>
  <c r="I52" i="1" s="1"/>
  <c r="B52" i="1"/>
  <c r="L51" i="1"/>
  <c r="K51" i="1"/>
  <c r="J51" i="1"/>
  <c r="H51" i="1"/>
  <c r="G51" i="1"/>
  <c r="F51" i="1"/>
  <c r="E51" i="1"/>
  <c r="D51" i="1"/>
  <c r="L50" i="1"/>
  <c r="K50" i="1"/>
  <c r="J50" i="1"/>
  <c r="H50" i="1"/>
  <c r="G50" i="1"/>
  <c r="F50" i="1"/>
  <c r="E50" i="1"/>
  <c r="D50" i="1"/>
  <c r="N49" i="1"/>
  <c r="M49" i="1"/>
  <c r="L49" i="1"/>
  <c r="K49" i="1"/>
  <c r="J49" i="1"/>
  <c r="H49" i="1"/>
  <c r="G49" i="1"/>
  <c r="F49" i="1"/>
  <c r="E49" i="1"/>
  <c r="D49" i="1"/>
  <c r="I49" i="1" s="1"/>
  <c r="B49" i="1" s="1"/>
  <c r="N48" i="1"/>
  <c r="L48" i="1"/>
  <c r="K48" i="1"/>
  <c r="J48" i="1"/>
  <c r="I48" i="1"/>
  <c r="H48" i="1"/>
  <c r="M48" i="1" s="1"/>
  <c r="G48" i="1"/>
  <c r="F48" i="1"/>
  <c r="E48" i="1"/>
  <c r="D48" i="1"/>
  <c r="B48" i="1"/>
  <c r="L47" i="1"/>
  <c r="K47" i="1"/>
  <c r="J47" i="1"/>
  <c r="H47" i="1"/>
  <c r="N47" i="1" s="1"/>
  <c r="G47" i="1"/>
  <c r="F47" i="1"/>
  <c r="E47" i="1"/>
  <c r="D47" i="1"/>
  <c r="M46" i="1"/>
  <c r="L46" i="1"/>
  <c r="K46" i="1"/>
  <c r="J46" i="1"/>
  <c r="H46" i="1"/>
  <c r="G46" i="1"/>
  <c r="F46" i="1"/>
  <c r="E46" i="1"/>
  <c r="D46" i="1"/>
  <c r="I46" i="1" s="1"/>
  <c r="B46" i="1" s="1"/>
  <c r="L45" i="1"/>
  <c r="K45" i="1"/>
  <c r="J45" i="1"/>
  <c r="H45" i="1"/>
  <c r="N45" i="1" s="1"/>
  <c r="G45" i="1"/>
  <c r="F45" i="1"/>
  <c r="E45" i="1"/>
  <c r="D45" i="1"/>
  <c r="N44" i="1"/>
  <c r="M44" i="1"/>
  <c r="L44" i="1"/>
  <c r="K44" i="1"/>
  <c r="J44" i="1"/>
  <c r="H44" i="1"/>
  <c r="G44" i="1"/>
  <c r="F44" i="1"/>
  <c r="E44" i="1"/>
  <c r="D44" i="1"/>
  <c r="I44" i="1" s="1"/>
  <c r="B44" i="1"/>
  <c r="L43" i="1"/>
  <c r="K43" i="1"/>
  <c r="J43" i="1"/>
  <c r="H43" i="1"/>
  <c r="G43" i="1"/>
  <c r="F43" i="1"/>
  <c r="E43" i="1"/>
  <c r="D43" i="1"/>
  <c r="L42" i="1"/>
  <c r="K42" i="1"/>
  <c r="J42" i="1"/>
  <c r="I42" i="1"/>
  <c r="B42" i="1" s="1"/>
  <c r="H42" i="1"/>
  <c r="M42" i="1" s="1"/>
  <c r="G42" i="1"/>
  <c r="F42" i="1"/>
  <c r="E42" i="1"/>
  <c r="D42" i="1"/>
  <c r="N41" i="1"/>
  <c r="M41" i="1"/>
  <c r="L41" i="1"/>
  <c r="K41" i="1"/>
  <c r="J41" i="1"/>
  <c r="H41" i="1"/>
  <c r="G41" i="1"/>
  <c r="F41" i="1"/>
  <c r="E41" i="1"/>
  <c r="D41" i="1"/>
  <c r="I41" i="1" s="1"/>
  <c r="B41" i="1" s="1"/>
  <c r="N40" i="1"/>
  <c r="L40" i="1"/>
  <c r="K40" i="1"/>
  <c r="J40" i="1"/>
  <c r="I40" i="1"/>
  <c r="B40" i="1" s="1"/>
  <c r="H40" i="1"/>
  <c r="M40" i="1" s="1"/>
  <c r="G40" i="1"/>
  <c r="F40" i="1"/>
  <c r="E40" i="1"/>
  <c r="D40" i="1"/>
  <c r="N39" i="1"/>
  <c r="L39" i="1"/>
  <c r="K39" i="1"/>
  <c r="J39" i="1"/>
  <c r="H39" i="1"/>
  <c r="G39" i="1"/>
  <c r="F39" i="1"/>
  <c r="E39" i="1"/>
  <c r="D39" i="1"/>
  <c r="M38" i="1"/>
  <c r="L38" i="1"/>
  <c r="K38" i="1"/>
  <c r="J38" i="1"/>
  <c r="H38" i="1"/>
  <c r="G38" i="1"/>
  <c r="F38" i="1"/>
  <c r="E38" i="1"/>
  <c r="D38" i="1"/>
  <c r="I38" i="1" s="1"/>
  <c r="B38" i="1" s="1"/>
  <c r="L37" i="1"/>
  <c r="K37" i="1"/>
  <c r="J37" i="1"/>
  <c r="I37" i="1"/>
  <c r="B37" i="1" s="1"/>
  <c r="H37" i="1"/>
  <c r="N37" i="1" s="1"/>
  <c r="G37" i="1"/>
  <c r="F37" i="1"/>
  <c r="E37" i="1"/>
  <c r="D37" i="1"/>
  <c r="N36" i="1"/>
  <c r="M36" i="1"/>
  <c r="L36" i="1"/>
  <c r="K36" i="1"/>
  <c r="J36" i="1"/>
  <c r="H36" i="1"/>
  <c r="G36" i="1"/>
  <c r="F36" i="1"/>
  <c r="E36" i="1"/>
  <c r="D36" i="1"/>
  <c r="I36" i="1" s="1"/>
  <c r="B36" i="1" s="1"/>
  <c r="L35" i="1"/>
  <c r="K35" i="1"/>
  <c r="J35" i="1"/>
  <c r="H35" i="1"/>
  <c r="G35" i="1"/>
  <c r="F35" i="1"/>
  <c r="E35" i="1"/>
  <c r="D35" i="1"/>
  <c r="L34" i="1"/>
  <c r="K34" i="1"/>
  <c r="J34" i="1"/>
  <c r="H34" i="1"/>
  <c r="M34" i="1" s="1"/>
  <c r="G34" i="1"/>
  <c r="F34" i="1"/>
  <c r="E34" i="1"/>
  <c r="D34" i="1"/>
  <c r="I34" i="1" s="1"/>
  <c r="B34" i="1" s="1"/>
  <c r="N33" i="1"/>
  <c r="M33" i="1"/>
  <c r="L33" i="1"/>
  <c r="K33" i="1"/>
  <c r="J33" i="1"/>
  <c r="H33" i="1"/>
  <c r="G33" i="1"/>
  <c r="F33" i="1"/>
  <c r="E33" i="1"/>
  <c r="D33" i="1"/>
  <c r="I33" i="1" s="1"/>
  <c r="B33" i="1" s="1"/>
  <c r="N32" i="1"/>
  <c r="L32" i="1"/>
  <c r="K32" i="1"/>
  <c r="J32" i="1"/>
  <c r="I32" i="1"/>
  <c r="B32" i="1" s="1"/>
  <c r="H32" i="1"/>
  <c r="M32" i="1" s="1"/>
  <c r="G32" i="1"/>
  <c r="F32" i="1"/>
  <c r="E32" i="1"/>
  <c r="D32" i="1"/>
  <c r="A32" i="1"/>
  <c r="N31" i="1"/>
  <c r="L31" i="1"/>
  <c r="K31" i="1"/>
  <c r="J31" i="1"/>
  <c r="H31" i="1"/>
  <c r="G31" i="1"/>
  <c r="F31" i="1"/>
  <c r="E31" i="1"/>
  <c r="D31" i="1"/>
  <c r="L30" i="1"/>
  <c r="K30" i="1"/>
  <c r="J30" i="1"/>
  <c r="H30" i="1"/>
  <c r="I30" i="1" s="1"/>
  <c r="B30" i="1" s="1"/>
  <c r="G30" i="1"/>
  <c r="F30" i="1"/>
  <c r="E30" i="1"/>
  <c r="D30" i="1"/>
  <c r="L29" i="1"/>
  <c r="K29" i="1"/>
  <c r="J29" i="1"/>
  <c r="I29" i="1"/>
  <c r="B29" i="1" s="1"/>
  <c r="H29" i="1"/>
  <c r="N29" i="1" s="1"/>
  <c r="G29" i="1"/>
  <c r="F29" i="1"/>
  <c r="E29" i="1"/>
  <c r="D29" i="1"/>
  <c r="N28" i="1"/>
  <c r="M28" i="1"/>
  <c r="L28" i="1"/>
  <c r="K28" i="1"/>
  <c r="J28" i="1"/>
  <c r="H28" i="1"/>
  <c r="I28" i="1" s="1"/>
  <c r="G28" i="1"/>
  <c r="F28" i="1"/>
  <c r="E28" i="1"/>
  <c r="D28" i="1"/>
  <c r="B28" i="1"/>
  <c r="L27" i="1"/>
  <c r="K27" i="1"/>
  <c r="J27" i="1"/>
  <c r="H27" i="1"/>
  <c r="G27" i="1"/>
  <c r="F27" i="1"/>
  <c r="E27" i="1"/>
  <c r="D27" i="1"/>
  <c r="M26" i="1"/>
  <c r="L26" i="1"/>
  <c r="K26" i="1"/>
  <c r="J26" i="1"/>
  <c r="H26" i="1"/>
  <c r="G26" i="1"/>
  <c r="F26" i="1"/>
  <c r="E26" i="1"/>
  <c r="D26" i="1"/>
  <c r="N25" i="1"/>
  <c r="M25" i="1"/>
  <c r="L25" i="1"/>
  <c r="K25" i="1"/>
  <c r="J25" i="1"/>
  <c r="H25" i="1"/>
  <c r="G25" i="1"/>
  <c r="F25" i="1"/>
  <c r="E25" i="1"/>
  <c r="D25" i="1"/>
  <c r="I25" i="1" s="1"/>
  <c r="B25" i="1" s="1"/>
  <c r="L24" i="1"/>
  <c r="K24" i="1"/>
  <c r="J24" i="1"/>
  <c r="I24" i="1"/>
  <c r="H24" i="1"/>
  <c r="M24" i="1" s="1"/>
  <c r="G24" i="1"/>
  <c r="F24" i="1"/>
  <c r="E24" i="1"/>
  <c r="D24" i="1"/>
  <c r="B24" i="1"/>
  <c r="L23" i="1"/>
  <c r="K23" i="1"/>
  <c r="J23" i="1"/>
  <c r="H23" i="1"/>
  <c r="G23" i="1"/>
  <c r="F23" i="1"/>
  <c r="E23" i="1"/>
  <c r="D23" i="1"/>
  <c r="L22" i="1"/>
  <c r="K22" i="1"/>
  <c r="J22" i="1"/>
  <c r="I22" i="1"/>
  <c r="B22" i="1" s="1"/>
  <c r="H22" i="1"/>
  <c r="N22" i="1" s="1"/>
  <c r="G22" i="1"/>
  <c r="F22" i="1"/>
  <c r="E22" i="1"/>
  <c r="D22" i="1"/>
  <c r="N21" i="1"/>
  <c r="L21" i="1"/>
  <c r="K21" i="1"/>
  <c r="J21" i="1"/>
  <c r="H21" i="1"/>
  <c r="M21" i="1" s="1"/>
  <c r="G21" i="1"/>
  <c r="F21" i="1"/>
  <c r="E21" i="1"/>
  <c r="D21" i="1"/>
  <c r="N20" i="1"/>
  <c r="M20" i="1"/>
  <c r="L20" i="1"/>
  <c r="K20" i="1"/>
  <c r="J20" i="1"/>
  <c r="H20" i="1"/>
  <c r="I20" i="1" s="1"/>
  <c r="B20" i="1" s="1"/>
  <c r="G20" i="1"/>
  <c r="F20" i="1"/>
  <c r="E20" i="1"/>
  <c r="D20" i="1"/>
  <c r="L19" i="1"/>
  <c r="K19" i="1"/>
  <c r="J19" i="1"/>
  <c r="H19" i="1"/>
  <c r="G19" i="1"/>
  <c r="F19" i="1"/>
  <c r="E19" i="1"/>
  <c r="D19" i="1"/>
  <c r="I19" i="1" s="1"/>
  <c r="B19" i="1" s="1"/>
  <c r="L18" i="1"/>
  <c r="K18" i="1"/>
  <c r="J18" i="1"/>
  <c r="I18" i="1"/>
  <c r="B18" i="1" s="1"/>
  <c r="H18" i="1"/>
  <c r="N18" i="1" s="1"/>
  <c r="G18" i="1"/>
  <c r="F18" i="1"/>
  <c r="E18" i="1"/>
  <c r="D18" i="1"/>
  <c r="N17" i="1"/>
  <c r="M17" i="1"/>
  <c r="L17" i="1"/>
  <c r="K17" i="1"/>
  <c r="J17" i="1"/>
  <c r="H17" i="1"/>
  <c r="G17" i="1"/>
  <c r="F17" i="1"/>
  <c r="E17" i="1"/>
  <c r="D17" i="1"/>
  <c r="I17" i="1" s="1"/>
  <c r="B17" i="1" s="1"/>
  <c r="L16" i="1"/>
  <c r="K16" i="1"/>
  <c r="J16" i="1"/>
  <c r="H16" i="1"/>
  <c r="M16" i="1" s="1"/>
  <c r="G16" i="1"/>
  <c r="F16" i="1"/>
  <c r="E16" i="1"/>
  <c r="D16" i="1"/>
  <c r="N15" i="1"/>
  <c r="M15" i="1"/>
  <c r="L15" i="1"/>
  <c r="K15" i="1"/>
  <c r="J15" i="1"/>
  <c r="H15" i="1"/>
  <c r="G15" i="1"/>
  <c r="F15" i="1"/>
  <c r="E15" i="1"/>
  <c r="D15" i="1"/>
  <c r="L14" i="1"/>
  <c r="K14" i="1"/>
  <c r="J14" i="1"/>
  <c r="H14" i="1"/>
  <c r="N14" i="1" s="1"/>
  <c r="G14" i="1"/>
  <c r="F14" i="1"/>
  <c r="E14" i="1"/>
  <c r="D14" i="1"/>
  <c r="N13" i="1"/>
  <c r="M13" i="1"/>
  <c r="L13" i="1"/>
  <c r="K13" i="1"/>
  <c r="J13" i="1"/>
  <c r="I13" i="1"/>
  <c r="B13" i="1" s="1"/>
  <c r="H13" i="1"/>
  <c r="G13" i="1"/>
  <c r="F13" i="1"/>
  <c r="E13" i="1"/>
  <c r="D13" i="1"/>
  <c r="N12" i="1"/>
  <c r="M12" i="1"/>
  <c r="L12" i="1"/>
  <c r="K12" i="1"/>
  <c r="J12" i="1"/>
  <c r="H12" i="1"/>
  <c r="I12" i="1" s="1"/>
  <c r="B12" i="1" s="1"/>
  <c r="G12" i="1"/>
  <c r="F12" i="1"/>
  <c r="E12" i="1"/>
  <c r="D12" i="1"/>
  <c r="L11" i="1"/>
  <c r="K11" i="1"/>
  <c r="J11" i="1"/>
  <c r="I11" i="1"/>
  <c r="B11" i="1" s="1"/>
  <c r="H11" i="1"/>
  <c r="G11" i="1"/>
  <c r="F11" i="1"/>
  <c r="E11" i="1"/>
  <c r="D11" i="1"/>
  <c r="A11" i="1"/>
  <c r="L10" i="1"/>
  <c r="K10" i="1"/>
  <c r="J10" i="1"/>
  <c r="H10" i="1"/>
  <c r="A37" i="1" s="1"/>
  <c r="G10" i="1"/>
  <c r="F10" i="1"/>
  <c r="E10" i="1"/>
  <c r="D10" i="1"/>
  <c r="N9" i="1"/>
  <c r="M9" i="1"/>
  <c r="L9" i="1"/>
  <c r="K9" i="1"/>
  <c r="J9" i="1"/>
  <c r="I9" i="1"/>
  <c r="B9" i="1" s="1"/>
  <c r="H9" i="1"/>
  <c r="G9" i="1"/>
  <c r="F9" i="1"/>
  <c r="E9" i="1"/>
  <c r="D9" i="1"/>
  <c r="A9" i="1"/>
  <c r="N8" i="1"/>
  <c r="L8" i="1"/>
  <c r="K8" i="1"/>
  <c r="J8" i="1"/>
  <c r="H8" i="1"/>
  <c r="M8" i="1" s="1"/>
  <c r="G8" i="1"/>
  <c r="F8" i="1"/>
  <c r="E8" i="1"/>
  <c r="D8" i="1"/>
  <c r="M7" i="1"/>
  <c r="L7" i="1"/>
  <c r="K7" i="1"/>
  <c r="J7" i="1"/>
  <c r="H7" i="1"/>
  <c r="A81" i="1" s="1"/>
  <c r="G7" i="1"/>
  <c r="F7" i="1"/>
  <c r="E7" i="1"/>
  <c r="D7" i="1"/>
  <c r="F4" i="1"/>
  <c r="A107" i="1" l="1"/>
  <c r="I107" i="1"/>
  <c r="B107" i="1" s="1"/>
  <c r="N107" i="1"/>
  <c r="M107" i="1"/>
  <c r="A49" i="1"/>
  <c r="A52" i="1"/>
  <c r="N74" i="1"/>
  <c r="A74" i="1"/>
  <c r="I74" i="1"/>
  <c r="B74" i="1" s="1"/>
  <c r="A93" i="1"/>
  <c r="N50" i="1"/>
  <c r="A50" i="1"/>
  <c r="A67" i="1"/>
  <c r="A73" i="1"/>
  <c r="A69" i="1"/>
  <c r="A80" i="1"/>
  <c r="A89" i="1"/>
  <c r="N90" i="1"/>
  <c r="A90" i="1"/>
  <c r="I90" i="1"/>
  <c r="B90" i="1" s="1"/>
  <c r="I93" i="1"/>
  <c r="B93" i="1" s="1"/>
  <c r="I99" i="1"/>
  <c r="B99" i="1" s="1"/>
  <c r="N99" i="1"/>
  <c r="M99" i="1"/>
  <c r="I83" i="1"/>
  <c r="B83" i="1" s="1"/>
  <c r="N83" i="1"/>
  <c r="M83" i="1"/>
  <c r="A10" i="1"/>
  <c r="A22" i="1"/>
  <c r="I27" i="1"/>
  <c r="B27" i="1" s="1"/>
  <c r="N27" i="1"/>
  <c r="M27" i="1"/>
  <c r="I45" i="1"/>
  <c r="B45" i="1" s="1"/>
  <c r="I50" i="1"/>
  <c r="B50" i="1" s="1"/>
  <c r="I53" i="1"/>
  <c r="B53" i="1" s="1"/>
  <c r="I59" i="1"/>
  <c r="B59" i="1" s="1"/>
  <c r="N59" i="1"/>
  <c r="M59" i="1"/>
  <c r="A68" i="1"/>
  <c r="N7" i="1"/>
  <c r="I8" i="1"/>
  <c r="B8" i="1" s="1"/>
  <c r="A12" i="1"/>
  <c r="A14" i="1"/>
  <c r="I21" i="1"/>
  <c r="B21" i="1" s="1"/>
  <c r="N24" i="1"/>
  <c r="A27" i="1"/>
  <c r="M29" i="1"/>
  <c r="A38" i="1"/>
  <c r="N38" i="1"/>
  <c r="A40" i="1"/>
  <c r="I43" i="1"/>
  <c r="B43" i="1" s="1"/>
  <c r="N43" i="1"/>
  <c r="M43" i="1"/>
  <c r="A45" i="1"/>
  <c r="A56" i="1"/>
  <c r="A59" i="1"/>
  <c r="A65" i="1"/>
  <c r="N66" i="1"/>
  <c r="A66" i="1"/>
  <c r="I66" i="1"/>
  <c r="B66" i="1" s="1"/>
  <c r="I69" i="1"/>
  <c r="B69" i="1" s="1"/>
  <c r="I75" i="1"/>
  <c r="B75" i="1" s="1"/>
  <c r="N75" i="1"/>
  <c r="M75" i="1"/>
  <c r="A78" i="1"/>
  <c r="N78" i="1"/>
  <c r="M78" i="1"/>
  <c r="I35" i="1"/>
  <c r="B35" i="1" s="1"/>
  <c r="N35" i="1"/>
  <c r="M35" i="1"/>
  <c r="A8" i="1"/>
  <c r="A15" i="1"/>
  <c r="I15" i="1"/>
  <c r="B15" i="1" s="1"/>
  <c r="M18" i="1"/>
  <c r="N19" i="1"/>
  <c r="M19" i="1"/>
  <c r="M22" i="1"/>
  <c r="A25" i="1"/>
  <c r="A35" i="1"/>
  <c r="M37" i="1"/>
  <c r="A46" i="1"/>
  <c r="N46" i="1"/>
  <c r="A48" i="1"/>
  <c r="I51" i="1"/>
  <c r="B51" i="1" s="1"/>
  <c r="N51" i="1"/>
  <c r="M51" i="1"/>
  <c r="A54" i="1"/>
  <c r="N54" i="1"/>
  <c r="M54" i="1"/>
  <c r="M74" i="1"/>
  <c r="M77" i="1"/>
  <c r="A84" i="1"/>
  <c r="A85" i="1"/>
  <c r="A96" i="1"/>
  <c r="A99" i="1"/>
  <c r="A110" i="1"/>
  <c r="A24" i="1"/>
  <c r="I16" i="1"/>
  <c r="B16" i="1" s="1"/>
  <c r="A20" i="1"/>
  <c r="A29" i="1"/>
  <c r="A62" i="1"/>
  <c r="N62" i="1"/>
  <c r="M62" i="1"/>
  <c r="I10" i="1"/>
  <c r="B10" i="1" s="1"/>
  <c r="I14" i="1"/>
  <c r="B14" i="1" s="1"/>
  <c r="A16" i="1"/>
  <c r="A23" i="1"/>
  <c r="I23" i="1"/>
  <c r="B23" i="1" s="1"/>
  <c r="N16" i="1"/>
  <c r="A21" i="1"/>
  <c r="N26" i="1"/>
  <c r="A26" i="1"/>
  <c r="A28" i="1"/>
  <c r="M31" i="1"/>
  <c r="A31" i="1"/>
  <c r="I31" i="1"/>
  <c r="B31" i="1" s="1"/>
  <c r="A43" i="1"/>
  <c r="M45" i="1"/>
  <c r="M50" i="1"/>
  <c r="A60" i="1"/>
  <c r="A61" i="1"/>
  <c r="A72" i="1"/>
  <c r="A75" i="1"/>
  <c r="N82" i="1"/>
  <c r="A82" i="1"/>
  <c r="I82" i="1"/>
  <c r="B82" i="1" s="1"/>
  <c r="I91" i="1"/>
  <c r="B91" i="1" s="1"/>
  <c r="N91" i="1"/>
  <c r="M91" i="1"/>
  <c r="A94" i="1"/>
  <c r="N94" i="1"/>
  <c r="M94" i="1"/>
  <c r="A53" i="1"/>
  <c r="A64" i="1"/>
  <c r="A86" i="1"/>
  <c r="N86" i="1"/>
  <c r="M86" i="1"/>
  <c r="A102" i="1"/>
  <c r="A92" i="1"/>
  <c r="A30" i="1"/>
  <c r="N30" i="1"/>
  <c r="A112" i="1"/>
  <c r="A104" i="1"/>
  <c r="A115" i="1"/>
  <c r="A113" i="1"/>
  <c r="A116" i="1"/>
  <c r="A108" i="1"/>
  <c r="A7" i="1"/>
  <c r="I7" i="1"/>
  <c r="B7" i="1" s="1"/>
  <c r="M10" i="1"/>
  <c r="N11" i="1"/>
  <c r="M11" i="1"/>
  <c r="M14" i="1"/>
  <c r="A17" i="1"/>
  <c r="A19" i="1"/>
  <c r="M23" i="1"/>
  <c r="I26" i="1"/>
  <c r="B26" i="1" s="1"/>
  <c r="A33" i="1"/>
  <c r="N34" i="1"/>
  <c r="A34" i="1"/>
  <c r="A36" i="1"/>
  <c r="M39" i="1"/>
  <c r="A39" i="1"/>
  <c r="I39" i="1"/>
  <c r="B39" i="1" s="1"/>
  <c r="A51" i="1"/>
  <c r="N53" i="1"/>
  <c r="A57" i="1"/>
  <c r="N58" i="1"/>
  <c r="A58" i="1"/>
  <c r="I58" i="1"/>
  <c r="B58" i="1" s="1"/>
  <c r="I61" i="1"/>
  <c r="B61" i="1" s="1"/>
  <c r="I67" i="1"/>
  <c r="B67" i="1" s="1"/>
  <c r="N67" i="1"/>
  <c r="M67" i="1"/>
  <c r="A70" i="1"/>
  <c r="N70" i="1"/>
  <c r="M70" i="1"/>
  <c r="M90" i="1"/>
  <c r="M93" i="1"/>
  <c r="I94" i="1"/>
  <c r="B94" i="1" s="1"/>
  <c r="A100" i="1"/>
  <c r="I101" i="1"/>
  <c r="B101" i="1" s="1"/>
  <c r="M101" i="1"/>
  <c r="A101" i="1"/>
  <c r="N10" i="1"/>
  <c r="A13" i="1"/>
  <c r="A18" i="1"/>
  <c r="N23" i="1"/>
  <c r="M30" i="1"/>
  <c r="A41" i="1"/>
  <c r="N42" i="1"/>
  <c r="A42" i="1"/>
  <c r="A44" i="1"/>
  <c r="M47" i="1"/>
  <c r="A47" i="1"/>
  <c r="I47" i="1"/>
  <c r="B47" i="1" s="1"/>
  <c r="M69" i="1"/>
  <c r="A76" i="1"/>
  <c r="A77" i="1"/>
  <c r="A88" i="1"/>
  <c r="A91" i="1"/>
  <c r="N93" i="1"/>
  <c r="A97" i="1"/>
  <c r="N98" i="1"/>
  <c r="A98" i="1"/>
  <c r="I98" i="1"/>
  <c r="B98" i="1" s="1"/>
  <c r="M102" i="1"/>
  <c r="I106" i="1"/>
  <c r="B106" i="1" s="1"/>
  <c r="A109" i="1"/>
  <c r="M110" i="1"/>
  <c r="I114" i="1"/>
  <c r="B114" i="1" s="1"/>
  <c r="I55" i="1"/>
  <c r="B55" i="1" s="1"/>
  <c r="I63" i="1"/>
  <c r="B63" i="1" s="1"/>
  <c r="I71" i="1"/>
  <c r="B71" i="1" s="1"/>
  <c r="I79" i="1"/>
  <c r="B79" i="1" s="1"/>
  <c r="I87" i="1"/>
  <c r="B87" i="1" s="1"/>
  <c r="I95" i="1"/>
  <c r="B95" i="1" s="1"/>
  <c r="N102" i="1"/>
  <c r="I103" i="1"/>
  <c r="B103" i="1" s="1"/>
  <c r="A106" i="1"/>
  <c r="N110" i="1"/>
  <c r="I111" i="1"/>
  <c r="B111" i="1" s="1"/>
  <c r="A114" i="1"/>
  <c r="M115" i="1"/>
  <c r="A55" i="1"/>
  <c r="A63" i="1"/>
  <c r="A71" i="1"/>
  <c r="A79" i="1"/>
  <c r="A87" i="1"/>
  <c r="A95" i="1"/>
  <c r="A103" i="1"/>
  <c r="A111" i="1"/>
  <c r="N115" i="1"/>
  <c r="M109" i="1"/>
  <c r="M114" i="1"/>
  <c r="K5" i="1" l="1"/>
  <c r="J5" i="1"/>
</calcChain>
</file>

<file path=xl/sharedStrings.xml><?xml version="1.0" encoding="utf-8"?>
<sst xmlns="http://schemas.openxmlformats.org/spreadsheetml/2006/main" count="126" uniqueCount="126">
  <si>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</si>
  <si>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</si>
  <si>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</si>
  <si>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</si>
  <si>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</si>
  <si>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</si>
  <si>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</si>
  <si>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</si>
  <si>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</si>
  <si>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</si>
  <si>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</si>
  <si>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</si>
  <si>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</si>
  <si>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</si>
  <si>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Year  High</t>
  </si>
  <si>
    <t>Year Low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</si>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</sst>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65" fontId="0" fillId="0" borderId="0" xfId="1" applyFont="1"/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87706EE0-D227-47C7-82DE-55E743DD816F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847725</xdr:colOff>
      <xdr:row>0</xdr:row>
      <xdr:rowOff>28575</xdr:rowOff>
    </xdr:from>
    <xdr:to>
      <xdr:col>11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D863EF-DFEE-43A0-A43E-E786AC3D6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4985" y="28575"/>
          <a:ext cx="140589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son.owolabi/OneDrive%20-%20Asset%20&amp;%20Resource%20Management%20Holding%20Company/Desktop/Emergency%20weekly%20File/Copy%20of%20ARM%20Price%20List_%2020-04-2022%20REv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44671</v>
          </cell>
          <cell r="D3">
            <v>44665</v>
          </cell>
          <cell r="E3">
            <v>44651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1.06</v>
          </cell>
          <cell r="D4">
            <v>1.04</v>
          </cell>
          <cell r="E4">
            <v>0.95</v>
          </cell>
          <cell r="F4">
            <v>0.95</v>
          </cell>
          <cell r="G4">
            <v>1.04</v>
          </cell>
          <cell r="I4">
            <v>1.9230769230769162E-2</v>
          </cell>
          <cell r="J4">
            <v>0.11578947368421066</v>
          </cell>
          <cell r="K4">
            <v>0.11578947368421066</v>
          </cell>
          <cell r="L4">
            <v>1.9230769230769162E-2</v>
          </cell>
        </row>
        <row r="5">
          <cell r="B5" t="str">
            <v>ABCTRANS</v>
          </cell>
          <cell r="C5">
            <v>0.31</v>
          </cell>
          <cell r="D5">
            <v>0.31</v>
          </cell>
          <cell r="E5">
            <v>0.3</v>
          </cell>
          <cell r="F5">
            <v>0.3</v>
          </cell>
          <cell r="G5">
            <v>0.31</v>
          </cell>
          <cell r="I5">
            <v>0</v>
          </cell>
          <cell r="J5">
            <v>3.3333333333333437E-2</v>
          </cell>
          <cell r="K5">
            <v>3.3333333333333437E-2</v>
          </cell>
          <cell r="L5">
            <v>0</v>
          </cell>
        </row>
        <row r="6">
          <cell r="B6" t="str">
            <v>ACADEMY</v>
          </cell>
          <cell r="C6">
            <v>1.3</v>
          </cell>
          <cell r="D6">
            <v>1.44</v>
          </cell>
          <cell r="E6">
            <v>1.77</v>
          </cell>
          <cell r="F6">
            <v>1.77</v>
          </cell>
          <cell r="G6">
            <v>0.5</v>
          </cell>
          <cell r="I6">
            <v>-9.722222222222221E-2</v>
          </cell>
          <cell r="J6">
            <v>-0.2655367231638418</v>
          </cell>
          <cell r="K6">
            <v>-0.2655367231638418</v>
          </cell>
          <cell r="L6">
            <v>1.6</v>
          </cell>
        </row>
        <row r="7">
          <cell r="B7" t="str">
            <v>ACCESS</v>
          </cell>
          <cell r="C7">
            <v>9.1</v>
          </cell>
          <cell r="D7">
            <v>9.1</v>
          </cell>
          <cell r="E7">
            <v>9.1</v>
          </cell>
          <cell r="F7">
            <v>9.1</v>
          </cell>
          <cell r="G7">
            <v>9.3000000000000007</v>
          </cell>
          <cell r="I7">
            <v>0</v>
          </cell>
          <cell r="J7">
            <v>0</v>
          </cell>
          <cell r="K7">
            <v>0</v>
          </cell>
          <cell r="L7">
            <v>-2.1505376344086113E-2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5.95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-8.3333333333333037E-3</v>
          </cell>
          <cell r="J9">
            <v>-8.3333333333333037E-3</v>
          </cell>
          <cell r="K9">
            <v>-8.3333333333333037E-3</v>
          </cell>
          <cell r="L9">
            <v>1.5358361774743923E-2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0.69</v>
          </cell>
          <cell r="D11">
            <v>0.67</v>
          </cell>
          <cell r="E11">
            <v>0.67</v>
          </cell>
          <cell r="F11">
            <v>0.67</v>
          </cell>
          <cell r="G11">
            <v>0.7</v>
          </cell>
          <cell r="I11">
            <v>2.9850746268656581E-2</v>
          </cell>
          <cell r="J11">
            <v>2.9850746268656581E-2</v>
          </cell>
          <cell r="K11">
            <v>2.9850746268656581E-2</v>
          </cell>
          <cell r="L11">
            <v>-1.4285714285714346E-2</v>
          </cell>
        </row>
        <row r="12">
          <cell r="B12" t="str">
            <v>AIRTELAFRI</v>
          </cell>
          <cell r="C12">
            <v>1320</v>
          </cell>
          <cell r="D12">
            <v>1260.4000000000001</v>
          </cell>
          <cell r="E12">
            <v>1260.4000000000001</v>
          </cell>
          <cell r="F12">
            <v>1260.4000000000001</v>
          </cell>
          <cell r="G12">
            <v>955</v>
          </cell>
          <cell r="I12">
            <v>4.728657569025696E-2</v>
          </cell>
          <cell r="J12">
            <v>4.728657569025696E-2</v>
          </cell>
          <cell r="K12">
            <v>4.728657569025696E-2</v>
          </cell>
          <cell r="L12">
            <v>0.38219895287958106</v>
          </cell>
        </row>
        <row r="13">
          <cell r="B13" t="str">
            <v>ARDOVA</v>
          </cell>
          <cell r="C13">
            <v>13</v>
          </cell>
          <cell r="D13">
            <v>12.8</v>
          </cell>
          <cell r="E13">
            <v>12</v>
          </cell>
          <cell r="F13">
            <v>12</v>
          </cell>
          <cell r="G13">
            <v>13</v>
          </cell>
          <cell r="I13">
            <v>1.5625E-2</v>
          </cell>
          <cell r="J13">
            <v>8.3333333333333259E-2</v>
          </cell>
          <cell r="K13">
            <v>8.3333333333333259E-2</v>
          </cell>
          <cell r="L13">
            <v>0</v>
          </cell>
        </row>
        <row r="14">
          <cell r="B14" t="str">
            <v>BERGER</v>
          </cell>
          <cell r="C14">
            <v>7</v>
          </cell>
          <cell r="D14">
            <v>7.25</v>
          </cell>
          <cell r="E14">
            <v>6.8</v>
          </cell>
          <cell r="F14">
            <v>6.8</v>
          </cell>
          <cell r="G14">
            <v>8.5500000000000007</v>
          </cell>
          <cell r="I14">
            <v>-3.4482758620689613E-2</v>
          </cell>
          <cell r="J14">
            <v>2.941176470588247E-2</v>
          </cell>
          <cell r="K14">
            <v>2.941176470588247E-2</v>
          </cell>
          <cell r="L14">
            <v>-0.18128654970760238</v>
          </cell>
        </row>
        <row r="15">
          <cell r="B15" t="str">
            <v>BETAGLAS</v>
          </cell>
          <cell r="C15">
            <v>58.2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0</v>
          </cell>
          <cell r="K15">
            <v>0</v>
          </cell>
          <cell r="L15">
            <v>9.9150141643059575E-2</v>
          </cell>
        </row>
        <row r="16">
          <cell r="B16" t="str">
            <v>BUACEMENT</v>
          </cell>
          <cell r="C16">
            <v>70.75</v>
          </cell>
          <cell r="D16">
            <v>70.75</v>
          </cell>
          <cell r="E16">
            <v>70.75</v>
          </cell>
          <cell r="F16">
            <v>70.75</v>
          </cell>
          <cell r="G16">
            <v>67.05</v>
          </cell>
          <cell r="I16">
            <v>0</v>
          </cell>
          <cell r="J16">
            <v>0</v>
          </cell>
          <cell r="K16">
            <v>0</v>
          </cell>
          <cell r="L16">
            <v>5.5182699478001584E-2</v>
          </cell>
        </row>
        <row r="17">
          <cell r="B17" t="str">
            <v>CADBURY</v>
          </cell>
          <cell r="C17">
            <v>8.4</v>
          </cell>
          <cell r="D17">
            <v>8</v>
          </cell>
          <cell r="E17">
            <v>8.4</v>
          </cell>
          <cell r="F17">
            <v>8.4</v>
          </cell>
          <cell r="G17">
            <v>8.8000000000000007</v>
          </cell>
          <cell r="I17">
            <v>5.0000000000000044E-2</v>
          </cell>
          <cell r="J17">
            <v>0</v>
          </cell>
          <cell r="K17">
            <v>0</v>
          </cell>
          <cell r="L17">
            <v>-4.5454545454545525E-2</v>
          </cell>
        </row>
        <row r="18">
          <cell r="B18" t="str">
            <v>CAVERTON</v>
          </cell>
          <cell r="C18">
            <v>1.23</v>
          </cell>
          <cell r="D18">
            <v>1.26</v>
          </cell>
          <cell r="E18">
            <v>1.18</v>
          </cell>
          <cell r="F18">
            <v>1.18</v>
          </cell>
          <cell r="G18">
            <v>1.72</v>
          </cell>
          <cell r="I18">
            <v>-2.3809523809523836E-2</v>
          </cell>
          <cell r="J18">
            <v>4.2372881355932313E-2</v>
          </cell>
          <cell r="K18">
            <v>4.2372881355932313E-2</v>
          </cell>
          <cell r="L18">
            <v>-0.28488372093023251</v>
          </cell>
        </row>
        <row r="19">
          <cell r="B19" t="str">
            <v>CAP</v>
          </cell>
          <cell r="C19">
            <v>19.8</v>
          </cell>
          <cell r="D19">
            <v>19.8</v>
          </cell>
          <cell r="E19">
            <v>19.8</v>
          </cell>
          <cell r="F19">
            <v>19.8</v>
          </cell>
          <cell r="G19">
            <v>19.45</v>
          </cell>
          <cell r="I19">
            <v>0</v>
          </cell>
          <cell r="J19">
            <v>0</v>
          </cell>
          <cell r="K19">
            <v>0</v>
          </cell>
          <cell r="L19">
            <v>1.799485861182526E-2</v>
          </cell>
        </row>
        <row r="20">
          <cell r="B20" t="str">
            <v>CHAMPION</v>
          </cell>
          <cell r="C20">
            <v>2.06</v>
          </cell>
          <cell r="D20">
            <v>2.12</v>
          </cell>
          <cell r="E20">
            <v>2.15</v>
          </cell>
          <cell r="F20">
            <v>2.15</v>
          </cell>
          <cell r="G20">
            <v>2.35</v>
          </cell>
          <cell r="I20">
            <v>-2.8301886792452824E-2</v>
          </cell>
          <cell r="J20">
            <v>-4.1860465116279055E-2</v>
          </cell>
          <cell r="K20">
            <v>-4.1860465116279055E-2</v>
          </cell>
          <cell r="L20">
            <v>-0.12340425531914889</v>
          </cell>
          <cell r="N20">
            <v>48138.71</v>
          </cell>
          <cell r="R20">
            <v>42716.44</v>
          </cell>
        </row>
        <row r="21">
          <cell r="B21" t="str">
            <v>CHAMS</v>
          </cell>
          <cell r="C21">
            <v>0.2</v>
          </cell>
          <cell r="D21">
            <v>0.21</v>
          </cell>
          <cell r="E21">
            <v>0.21</v>
          </cell>
          <cell r="F21">
            <v>0.21</v>
          </cell>
          <cell r="G21">
            <v>0.22</v>
          </cell>
          <cell r="I21">
            <v>-4.7619047619047561E-2</v>
          </cell>
          <cell r="J21">
            <v>-4.7619047619047561E-2</v>
          </cell>
          <cell r="K21">
            <v>-4.7619047619047561E-2</v>
          </cell>
          <cell r="L21">
            <v>-9.0909090909090828E-2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0.47</v>
          </cell>
          <cell r="D23">
            <v>0.64</v>
          </cell>
          <cell r="E23">
            <v>0.64</v>
          </cell>
          <cell r="F23">
            <v>0.64</v>
          </cell>
          <cell r="G23">
            <v>0.79</v>
          </cell>
          <cell r="I23">
            <v>-0.26562500000000011</v>
          </cell>
          <cell r="J23">
            <v>-0.26562500000000011</v>
          </cell>
          <cell r="K23">
            <v>-0.26562500000000011</v>
          </cell>
          <cell r="L23">
            <v>-0.40506329113924056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26.2</v>
          </cell>
          <cell r="D25">
            <v>26</v>
          </cell>
          <cell r="E25">
            <v>24.7</v>
          </cell>
          <cell r="F25">
            <v>24.7</v>
          </cell>
          <cell r="G25">
            <v>22</v>
          </cell>
          <cell r="I25">
            <v>7.692307692307665E-3</v>
          </cell>
          <cell r="J25">
            <v>6.0728744939271273E-2</v>
          </cell>
          <cell r="K25">
            <v>6.0728744939271273E-2</v>
          </cell>
          <cell r="L25">
            <v>0.19090909090909092</v>
          </cell>
        </row>
        <row r="26">
          <cell r="B26" t="str">
            <v>CORNERST</v>
          </cell>
          <cell r="C26">
            <v>0.56000000000000005</v>
          </cell>
          <cell r="D26">
            <v>0.6</v>
          </cell>
          <cell r="E26">
            <v>0.66</v>
          </cell>
          <cell r="F26">
            <v>0.66</v>
          </cell>
          <cell r="G26">
            <v>0.46</v>
          </cell>
          <cell r="I26">
            <v>-6.6666666666666541E-2</v>
          </cell>
          <cell r="J26">
            <v>-0.15151515151515149</v>
          </cell>
          <cell r="K26">
            <v>-0.15151515151515149</v>
          </cell>
          <cell r="L26">
            <v>0.21739130434782616</v>
          </cell>
        </row>
        <row r="27">
          <cell r="B27" t="str">
            <v>COURTVILLE</v>
          </cell>
          <cell r="C27">
            <v>0.5</v>
          </cell>
          <cell r="D27">
            <v>0.52</v>
          </cell>
          <cell r="E27">
            <v>0.56000000000000005</v>
          </cell>
          <cell r="F27">
            <v>0.56000000000000005</v>
          </cell>
          <cell r="G27">
            <v>0.38</v>
          </cell>
          <cell r="I27">
            <v>-3.8461538461538547E-2</v>
          </cell>
          <cell r="J27">
            <v>-0.10714285714285721</v>
          </cell>
          <cell r="K27">
            <v>-0.10714285714285721</v>
          </cell>
          <cell r="L27">
            <v>0.31578947368421062</v>
          </cell>
        </row>
        <row r="28">
          <cell r="B28" t="str">
            <v>CUSTODIAN</v>
          </cell>
          <cell r="C28">
            <v>6.5</v>
          </cell>
          <cell r="D28">
            <v>6.5</v>
          </cell>
          <cell r="E28">
            <v>6.5</v>
          </cell>
          <cell r="F28">
            <v>6.5</v>
          </cell>
          <cell r="G28">
            <v>7.9</v>
          </cell>
          <cell r="I28">
            <v>0</v>
          </cell>
          <cell r="J28">
            <v>0</v>
          </cell>
          <cell r="K28">
            <v>0</v>
          </cell>
          <cell r="L28">
            <v>-0.17721518987341778</v>
          </cell>
        </row>
        <row r="29">
          <cell r="B29" t="str">
            <v>CUTIX</v>
          </cell>
          <cell r="C29">
            <v>2.2599999999999998</v>
          </cell>
          <cell r="D29">
            <v>2.4</v>
          </cell>
          <cell r="E29">
            <v>2.27</v>
          </cell>
          <cell r="F29">
            <v>2.27</v>
          </cell>
          <cell r="G29">
            <v>2.64</v>
          </cell>
          <cell r="I29">
            <v>-5.8333333333333348E-2</v>
          </cell>
          <cell r="J29">
            <v>-4.4052863436124801E-3</v>
          </cell>
          <cell r="K29">
            <v>-4.4052863436124801E-3</v>
          </cell>
          <cell r="L29">
            <v>-0.14393939393939403</v>
          </cell>
        </row>
        <row r="30">
          <cell r="B30" t="str">
            <v>CWG</v>
          </cell>
          <cell r="C30">
            <v>0.88</v>
          </cell>
          <cell r="D30">
            <v>0.98</v>
          </cell>
          <cell r="E30">
            <v>1.25</v>
          </cell>
          <cell r="F30">
            <v>1.25</v>
          </cell>
          <cell r="G30">
            <v>1.1200000000000001</v>
          </cell>
          <cell r="I30">
            <v>-0.10204081632653061</v>
          </cell>
          <cell r="J30">
            <v>-0.29600000000000004</v>
          </cell>
          <cell r="K30">
            <v>-0.29600000000000004</v>
          </cell>
          <cell r="L30">
            <v>-0.2142857142857143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285.39999999999998</v>
          </cell>
          <cell r="D32">
            <v>280</v>
          </cell>
          <cell r="E32">
            <v>273.5</v>
          </cell>
          <cell r="F32">
            <v>273.5</v>
          </cell>
          <cell r="G32">
            <v>257</v>
          </cell>
          <cell r="I32">
            <v>1.9285714285714128E-2</v>
          </cell>
          <cell r="J32">
            <v>4.3510054844606794E-2</v>
          </cell>
          <cell r="K32">
            <v>4.3510054844606794E-2</v>
          </cell>
          <cell r="L32">
            <v>0.11050583657587532</v>
          </cell>
        </row>
        <row r="33">
          <cell r="B33" t="str">
            <v>DANGSUGAR</v>
          </cell>
          <cell r="C33">
            <v>16</v>
          </cell>
          <cell r="D33">
            <v>15.85</v>
          </cell>
          <cell r="E33">
            <v>16</v>
          </cell>
          <cell r="F33">
            <v>16</v>
          </cell>
          <cell r="G33">
            <v>17.399999999999999</v>
          </cell>
          <cell r="I33">
            <v>9.4637223974762819E-3</v>
          </cell>
          <cell r="J33">
            <v>0</v>
          </cell>
          <cell r="K33">
            <v>0</v>
          </cell>
          <cell r="L33">
            <v>-8.045977011494243E-2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5.5</v>
          </cell>
          <cell r="D35">
            <v>5</v>
          </cell>
          <cell r="E35">
            <v>5.48</v>
          </cell>
          <cell r="F35">
            <v>5.48</v>
          </cell>
          <cell r="G35">
            <v>5.05</v>
          </cell>
          <cell r="I35">
            <v>0.10000000000000009</v>
          </cell>
          <cell r="J35">
            <v>3.6496350364962904E-3</v>
          </cell>
          <cell r="K35">
            <v>3.6496350364962904E-3</v>
          </cell>
          <cell r="L35">
            <v>8.9108910891089188E-2</v>
          </cell>
        </row>
        <row r="36">
          <cell r="B36" t="str">
            <v>ETI</v>
          </cell>
          <cell r="C36">
            <v>12</v>
          </cell>
          <cell r="D36">
            <v>11.95</v>
          </cell>
          <cell r="E36">
            <v>12</v>
          </cell>
          <cell r="F36">
            <v>12</v>
          </cell>
          <cell r="G36">
            <v>8.6999999999999993</v>
          </cell>
          <cell r="I36">
            <v>4.1841004184099972E-3</v>
          </cell>
          <cell r="J36">
            <v>0</v>
          </cell>
          <cell r="K36">
            <v>0</v>
          </cell>
          <cell r="L36">
            <v>0.3793103448275863</v>
          </cell>
        </row>
        <row r="37">
          <cell r="B37" t="str">
            <v>ETRANZACT</v>
          </cell>
          <cell r="C37">
            <v>2.65</v>
          </cell>
          <cell r="D37">
            <v>2.65</v>
          </cell>
          <cell r="E37">
            <v>2.65</v>
          </cell>
          <cell r="F37">
            <v>2.65</v>
          </cell>
          <cell r="G37">
            <v>1.89</v>
          </cell>
          <cell r="I37">
            <v>0</v>
          </cell>
          <cell r="J37">
            <v>0</v>
          </cell>
          <cell r="K37">
            <v>0</v>
          </cell>
          <cell r="L37">
            <v>0.40211640211640209</v>
          </cell>
        </row>
        <row r="38">
          <cell r="B38" t="str">
            <v>FBNH</v>
          </cell>
          <cell r="C38">
            <v>11.95</v>
          </cell>
          <cell r="D38">
            <v>11.6</v>
          </cell>
          <cell r="E38">
            <v>12.4</v>
          </cell>
          <cell r="F38">
            <v>12.4</v>
          </cell>
          <cell r="G38">
            <v>11.4</v>
          </cell>
          <cell r="I38">
            <v>3.0172413793103425E-2</v>
          </cell>
          <cell r="J38">
            <v>-3.629032258064524E-2</v>
          </cell>
          <cell r="K38">
            <v>-3.629032258064524E-2</v>
          </cell>
          <cell r="L38">
            <v>4.8245614035087536E-2</v>
          </cell>
        </row>
        <row r="39">
          <cell r="B39" t="str">
            <v>FCMB</v>
          </cell>
          <cell r="C39">
            <v>3.28</v>
          </cell>
          <cell r="D39">
            <v>3.6</v>
          </cell>
          <cell r="E39">
            <v>3.4</v>
          </cell>
          <cell r="F39">
            <v>3.4</v>
          </cell>
          <cell r="G39">
            <v>2.99</v>
          </cell>
          <cell r="I39">
            <v>-8.8888888888889017E-2</v>
          </cell>
          <cell r="J39">
            <v>-3.5294117647058809E-2</v>
          </cell>
          <cell r="K39">
            <v>-3.5294117647058809E-2</v>
          </cell>
          <cell r="L39">
            <v>9.6989966555183882E-2</v>
          </cell>
        </row>
        <row r="40">
          <cell r="B40" t="str">
            <v>FIDELITYBK</v>
          </cell>
          <cell r="C40">
            <v>3.85</v>
          </cell>
          <cell r="D40">
            <v>3.85</v>
          </cell>
          <cell r="E40">
            <v>3.2</v>
          </cell>
          <cell r="F40">
            <v>3.2</v>
          </cell>
          <cell r="G40">
            <v>2.5499999999999998</v>
          </cell>
          <cell r="I40">
            <v>0</v>
          </cell>
          <cell r="J40">
            <v>0.203125</v>
          </cell>
          <cell r="K40">
            <v>0.203125</v>
          </cell>
          <cell r="L40">
            <v>0.50980392156862764</v>
          </cell>
        </row>
        <row r="41">
          <cell r="B41" t="str">
            <v>FIDSON</v>
          </cell>
          <cell r="C41">
            <v>7.9</v>
          </cell>
          <cell r="D41">
            <v>7.9</v>
          </cell>
          <cell r="E41">
            <v>8.15</v>
          </cell>
          <cell r="F41">
            <v>8.15</v>
          </cell>
          <cell r="G41">
            <v>6.22</v>
          </cell>
          <cell r="I41">
            <v>0</v>
          </cell>
          <cell r="J41">
            <v>-3.0674846625766916E-2</v>
          </cell>
          <cell r="K41">
            <v>-3.0674846625766916E-2</v>
          </cell>
          <cell r="L41">
            <v>0.27009646302250823</v>
          </cell>
        </row>
        <row r="42">
          <cell r="B42" t="str">
            <v>FLOURMILL</v>
          </cell>
          <cell r="C42">
            <v>31</v>
          </cell>
          <cell r="D42">
            <v>30.55</v>
          </cell>
          <cell r="E42">
            <v>31.05</v>
          </cell>
          <cell r="F42">
            <v>31.05</v>
          </cell>
          <cell r="G42">
            <v>28.35</v>
          </cell>
          <cell r="I42">
            <v>1.4729950900163713E-2</v>
          </cell>
          <cell r="J42">
            <v>-1.6103059581320522E-3</v>
          </cell>
          <cell r="K42">
            <v>-1.6103059581320522E-3</v>
          </cell>
          <cell r="L42">
            <v>9.347442680776008E-2</v>
          </cell>
        </row>
        <row r="43">
          <cell r="B43" t="str">
            <v>FTNCOCOA</v>
          </cell>
          <cell r="C43">
            <v>0.31</v>
          </cell>
          <cell r="D43">
            <v>0.33</v>
          </cell>
          <cell r="E43">
            <v>0.32</v>
          </cell>
          <cell r="F43">
            <v>0.32</v>
          </cell>
          <cell r="G43">
            <v>0.39</v>
          </cell>
          <cell r="I43">
            <v>-6.0606060606060663E-2</v>
          </cell>
          <cell r="J43">
            <v>-3.125E-2</v>
          </cell>
          <cell r="K43">
            <v>-3.125E-2</v>
          </cell>
          <cell r="L43">
            <v>-0.20512820512820518</v>
          </cell>
        </row>
        <row r="44">
          <cell r="B44" t="str">
            <v>GLAXOSMITH</v>
          </cell>
          <cell r="C44">
            <v>6.05</v>
          </cell>
          <cell r="D44">
            <v>6</v>
          </cell>
          <cell r="E44">
            <v>5.7</v>
          </cell>
          <cell r="F44">
            <v>5.7</v>
          </cell>
          <cell r="G44">
            <v>5.95</v>
          </cell>
          <cell r="I44">
            <v>8.3333333333333037E-3</v>
          </cell>
          <cell r="J44">
            <v>6.1403508771929793E-2</v>
          </cell>
          <cell r="K44">
            <v>6.1403508771929793E-2</v>
          </cell>
          <cell r="L44">
            <v>1.6806722689075571E-2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4.1900000000000004</v>
          </cell>
          <cell r="D46">
            <v>4.1900000000000004</v>
          </cell>
          <cell r="E46">
            <v>4.1900000000000004</v>
          </cell>
          <cell r="F46">
            <v>4.1900000000000004</v>
          </cell>
          <cell r="G46">
            <v>4.1900000000000004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GTCO</v>
          </cell>
          <cell r="C47">
            <v>23.7</v>
          </cell>
          <cell r="D47">
            <v>24.5</v>
          </cell>
          <cell r="E47">
            <v>22.4</v>
          </cell>
          <cell r="F47">
            <v>22.4</v>
          </cell>
          <cell r="G47">
            <v>26</v>
          </cell>
          <cell r="I47">
            <v>-3.2653061224489854E-2</v>
          </cell>
          <cell r="J47">
            <v>5.8035714285714413E-2</v>
          </cell>
          <cell r="K47">
            <v>5.8035714285714413E-2</v>
          </cell>
          <cell r="L47">
            <v>-8.846153846153848E-2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82.25</v>
          </cell>
          <cell r="D49">
            <v>70</v>
          </cell>
          <cell r="E49">
            <v>71.2</v>
          </cell>
          <cell r="F49">
            <v>71.2</v>
          </cell>
          <cell r="G49">
            <v>39</v>
          </cell>
          <cell r="I49">
            <v>0.17500000000000004</v>
          </cell>
          <cell r="J49">
            <v>0.15519662921348321</v>
          </cell>
          <cell r="K49">
            <v>0.15519662921348321</v>
          </cell>
          <cell r="L49">
            <v>1.108974358974359</v>
          </cell>
        </row>
        <row r="50">
          <cell r="B50" t="str">
            <v>HONYFLOUR</v>
          </cell>
          <cell r="C50">
            <v>3.79</v>
          </cell>
          <cell r="D50">
            <v>3.65</v>
          </cell>
          <cell r="E50">
            <v>3.5</v>
          </cell>
          <cell r="F50">
            <v>3.5</v>
          </cell>
          <cell r="G50">
            <v>3.4</v>
          </cell>
          <cell r="I50">
            <v>3.8356164383561708E-2</v>
          </cell>
          <cell r="J50">
            <v>8.2857142857142962E-2</v>
          </cell>
          <cell r="K50">
            <v>8.2857142857142962E-2</v>
          </cell>
          <cell r="L50">
            <v>0.11470588235294121</v>
          </cell>
        </row>
        <row r="51">
          <cell r="B51" t="str">
            <v>IKEJAHOTEL</v>
          </cell>
          <cell r="C51">
            <v>1.29</v>
          </cell>
          <cell r="D51">
            <v>1.3</v>
          </cell>
          <cell r="E51">
            <v>1.2</v>
          </cell>
          <cell r="F51">
            <v>1.2</v>
          </cell>
          <cell r="G51">
            <v>1.22</v>
          </cell>
          <cell r="I51">
            <v>-7.692307692307665E-3</v>
          </cell>
          <cell r="J51">
            <v>7.5000000000000178E-2</v>
          </cell>
          <cell r="K51">
            <v>7.5000000000000178E-2</v>
          </cell>
          <cell r="L51">
            <v>5.7377049180327822E-2</v>
          </cell>
        </row>
        <row r="52">
          <cell r="B52" t="str">
            <v>INTBREW</v>
          </cell>
          <cell r="C52">
            <v>4.9000000000000004</v>
          </cell>
          <cell r="D52">
            <v>4.9000000000000004</v>
          </cell>
          <cell r="E52">
            <v>4.4000000000000004</v>
          </cell>
          <cell r="F52">
            <v>4.4000000000000004</v>
          </cell>
          <cell r="G52">
            <v>4.95</v>
          </cell>
          <cell r="I52">
            <v>0</v>
          </cell>
          <cell r="J52">
            <v>0.11363636363636354</v>
          </cell>
          <cell r="K52">
            <v>0.11363636363636354</v>
          </cell>
          <cell r="L52">
            <v>-1.0101010101010055E-2</v>
          </cell>
        </row>
        <row r="53">
          <cell r="B53" t="str">
            <v>JAIZBANK</v>
          </cell>
          <cell r="C53">
            <v>0.68</v>
          </cell>
          <cell r="D53">
            <v>0.68</v>
          </cell>
          <cell r="E53">
            <v>0.68</v>
          </cell>
          <cell r="F53">
            <v>0.68</v>
          </cell>
          <cell r="G53">
            <v>0.56000000000000005</v>
          </cell>
          <cell r="I53">
            <v>0</v>
          </cell>
          <cell r="J53">
            <v>0</v>
          </cell>
          <cell r="K53">
            <v>0</v>
          </cell>
          <cell r="L53">
            <v>0.21428571428571419</v>
          </cell>
        </row>
        <row r="54">
          <cell r="B54" t="str">
            <v>JAPAULGOLD</v>
          </cell>
          <cell r="C54">
            <v>0.33</v>
          </cell>
          <cell r="D54">
            <v>0.33</v>
          </cell>
          <cell r="E54">
            <v>0.32</v>
          </cell>
          <cell r="F54">
            <v>0.32</v>
          </cell>
          <cell r="G54">
            <v>0.39</v>
          </cell>
          <cell r="I54">
            <v>0</v>
          </cell>
          <cell r="J54">
            <v>3.125E-2</v>
          </cell>
          <cell r="K54">
            <v>3.125E-2</v>
          </cell>
          <cell r="L54">
            <v>-0.15384615384615385</v>
          </cell>
        </row>
        <row r="55">
          <cell r="B55" t="str">
            <v>JBERGER</v>
          </cell>
          <cell r="C55">
            <v>27</v>
          </cell>
          <cell r="D55">
            <v>27.4</v>
          </cell>
          <cell r="E55">
            <v>25.7</v>
          </cell>
          <cell r="F55">
            <v>25.7</v>
          </cell>
          <cell r="G55">
            <v>22.35</v>
          </cell>
          <cell r="I55">
            <v>-1.4598540145985384E-2</v>
          </cell>
          <cell r="J55">
            <v>5.058365758754868E-2</v>
          </cell>
          <cell r="K55">
            <v>5.058365758754868E-2</v>
          </cell>
          <cell r="L55">
            <v>0.20805369127516782</v>
          </cell>
        </row>
        <row r="56">
          <cell r="B56" t="str">
            <v>JOHNHOLT</v>
          </cell>
          <cell r="C56">
            <v>0.71</v>
          </cell>
          <cell r="D56">
            <v>0.86</v>
          </cell>
          <cell r="E56">
            <v>0.86</v>
          </cell>
          <cell r="F56">
            <v>0.86</v>
          </cell>
          <cell r="G56">
            <v>0.72</v>
          </cell>
          <cell r="I56">
            <v>-0.17441860465116277</v>
          </cell>
          <cell r="J56">
            <v>-0.17441860465116277</v>
          </cell>
          <cell r="K56">
            <v>-0.17441860465116277</v>
          </cell>
          <cell r="L56">
            <v>-1.3888888888888951E-2</v>
          </cell>
        </row>
        <row r="57">
          <cell r="B57" t="str">
            <v>LASACO</v>
          </cell>
          <cell r="C57">
            <v>1.02</v>
          </cell>
          <cell r="D57">
            <v>1.04</v>
          </cell>
          <cell r="E57">
            <v>1.05</v>
          </cell>
          <cell r="F57">
            <v>1.05</v>
          </cell>
          <cell r="G57">
            <v>1.05</v>
          </cell>
          <cell r="I57">
            <v>-1.9230769230769273E-2</v>
          </cell>
          <cell r="J57">
            <v>-2.8571428571428581E-2</v>
          </cell>
          <cell r="K57">
            <v>-2.8571428571428581E-2</v>
          </cell>
          <cell r="L57">
            <v>-2.8571428571428581E-2</v>
          </cell>
        </row>
        <row r="58">
          <cell r="B58" t="str">
            <v>LEARNAFRCA</v>
          </cell>
          <cell r="C58">
            <v>1.95</v>
          </cell>
          <cell r="D58">
            <v>2.08</v>
          </cell>
          <cell r="E58">
            <v>1.96</v>
          </cell>
          <cell r="F58">
            <v>1.96</v>
          </cell>
          <cell r="G58">
            <v>1.17</v>
          </cell>
          <cell r="I58">
            <v>-6.25E-2</v>
          </cell>
          <cell r="J58">
            <v>-5.1020408163264808E-3</v>
          </cell>
          <cell r="K58">
            <v>-5.1020408163264808E-3</v>
          </cell>
          <cell r="L58">
            <v>0.66666666666666674</v>
          </cell>
        </row>
        <row r="59">
          <cell r="B59" t="str">
            <v>LINKASSURE</v>
          </cell>
          <cell r="C59">
            <v>0.48</v>
          </cell>
          <cell r="D59">
            <v>0.51</v>
          </cell>
          <cell r="E59">
            <v>0.5</v>
          </cell>
          <cell r="F59">
            <v>0.5</v>
          </cell>
          <cell r="G59">
            <v>0.51</v>
          </cell>
          <cell r="I59">
            <v>-5.8823529411764719E-2</v>
          </cell>
          <cell r="J59">
            <v>-4.0000000000000036E-2</v>
          </cell>
          <cell r="K59">
            <v>-4.0000000000000036E-2</v>
          </cell>
          <cell r="L59">
            <v>-5.8823529411764719E-2</v>
          </cell>
        </row>
        <row r="60">
          <cell r="B60" t="str">
            <v>LIVESTOCK</v>
          </cell>
          <cell r="C60">
            <v>1.73</v>
          </cell>
          <cell r="D60">
            <v>1.75</v>
          </cell>
          <cell r="E60">
            <v>1.57</v>
          </cell>
          <cell r="F60">
            <v>1.57</v>
          </cell>
          <cell r="G60">
            <v>2.15</v>
          </cell>
          <cell r="I60">
            <v>-1.1428571428571455E-2</v>
          </cell>
          <cell r="J60">
            <v>0.10191082802547768</v>
          </cell>
          <cell r="K60">
            <v>0.10191082802547768</v>
          </cell>
          <cell r="L60">
            <v>-0.1953488372093023</v>
          </cell>
        </row>
        <row r="61">
          <cell r="B61" t="str">
            <v>MANSARD</v>
          </cell>
          <cell r="C61">
            <v>2.6</v>
          </cell>
          <cell r="D61">
            <v>2.59</v>
          </cell>
          <cell r="E61">
            <v>2.37</v>
          </cell>
          <cell r="F61">
            <v>2.37</v>
          </cell>
          <cell r="G61">
            <v>2.3199999999999998</v>
          </cell>
          <cell r="I61">
            <v>3.8610038610038533E-3</v>
          </cell>
          <cell r="J61">
            <v>9.704641350210963E-2</v>
          </cell>
          <cell r="K61">
            <v>9.704641350210963E-2</v>
          </cell>
          <cell r="L61">
            <v>0.12068965517241392</v>
          </cell>
        </row>
        <row r="62">
          <cell r="B62" t="str">
            <v>MAYBAKER</v>
          </cell>
          <cell r="C62">
            <v>4.4000000000000004</v>
          </cell>
          <cell r="D62">
            <v>4.4000000000000004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0</v>
          </cell>
          <cell r="J62">
            <v>0</v>
          </cell>
          <cell r="K62">
            <v>0</v>
          </cell>
          <cell r="L62">
            <v>9.4527363184079727E-2</v>
          </cell>
        </row>
        <row r="63">
          <cell r="B63" t="str">
            <v>MBENEFIT</v>
          </cell>
          <cell r="C63">
            <v>0.25</v>
          </cell>
          <cell r="D63">
            <v>0.25</v>
          </cell>
          <cell r="E63">
            <v>0.24</v>
          </cell>
          <cell r="F63">
            <v>0.24</v>
          </cell>
          <cell r="G63">
            <v>0.33</v>
          </cell>
          <cell r="I63">
            <v>0</v>
          </cell>
          <cell r="J63">
            <v>4.1666666666666741E-2</v>
          </cell>
          <cell r="K63">
            <v>4.1666666666666741E-2</v>
          </cell>
          <cell r="L63">
            <v>-0.24242424242424243</v>
          </cell>
        </row>
        <row r="64">
          <cell r="B64" t="str">
            <v>MEYER</v>
          </cell>
          <cell r="C64">
            <v>1.93</v>
          </cell>
          <cell r="D64">
            <v>1.6</v>
          </cell>
          <cell r="E64">
            <v>0.66</v>
          </cell>
          <cell r="F64">
            <v>0.66</v>
          </cell>
          <cell r="G64">
            <v>0.46</v>
          </cell>
          <cell r="I64">
            <v>0.20624999999999982</v>
          </cell>
          <cell r="J64">
            <v>1.9242424242424239</v>
          </cell>
          <cell r="K64">
            <v>1.9242424242424239</v>
          </cell>
          <cell r="L64">
            <v>3.195652173913043</v>
          </cell>
        </row>
        <row r="65">
          <cell r="B65" t="str">
            <v>MRS</v>
          </cell>
          <cell r="C65">
            <v>12.4</v>
          </cell>
          <cell r="D65">
            <v>12.2</v>
          </cell>
          <cell r="E65">
            <v>12.2</v>
          </cell>
          <cell r="F65">
            <v>12.2</v>
          </cell>
          <cell r="G65">
            <v>12.35</v>
          </cell>
          <cell r="I65">
            <v>1.6393442622950838E-2</v>
          </cell>
          <cell r="J65">
            <v>1.6393442622950838E-2</v>
          </cell>
          <cell r="K65">
            <v>1.6393442622950838E-2</v>
          </cell>
          <cell r="L65">
            <v>4.0485829959515662E-3</v>
          </cell>
        </row>
        <row r="66">
          <cell r="B66" t="str">
            <v>MTNN</v>
          </cell>
          <cell r="C66">
            <v>213</v>
          </cell>
          <cell r="D66">
            <v>213</v>
          </cell>
          <cell r="E66">
            <v>214</v>
          </cell>
          <cell r="F66">
            <v>214</v>
          </cell>
          <cell r="G66">
            <v>197</v>
          </cell>
          <cell r="I66">
            <v>0</v>
          </cell>
          <cell r="J66">
            <v>-4.6728971962616273E-3</v>
          </cell>
          <cell r="K66">
            <v>-4.6728971962616273E-3</v>
          </cell>
          <cell r="L66">
            <v>8.1218274111675148E-2</v>
          </cell>
        </row>
        <row r="67">
          <cell r="B67" t="str">
            <v>NAHCO</v>
          </cell>
          <cell r="C67">
            <v>5.62</v>
          </cell>
          <cell r="D67">
            <v>5.7</v>
          </cell>
          <cell r="E67">
            <v>3.9</v>
          </cell>
          <cell r="F67">
            <v>3.9</v>
          </cell>
          <cell r="G67">
            <v>3.74</v>
          </cell>
          <cell r="I67">
            <v>-1.4035087719298289E-2</v>
          </cell>
          <cell r="J67">
            <v>0.44102564102564101</v>
          </cell>
          <cell r="K67">
            <v>0.44102564102564101</v>
          </cell>
          <cell r="L67">
            <v>0.50267379679144386</v>
          </cell>
        </row>
        <row r="68">
          <cell r="B68" t="str">
            <v>NASCON</v>
          </cell>
          <cell r="C68">
            <v>12</v>
          </cell>
          <cell r="D68">
            <v>11.95</v>
          </cell>
          <cell r="E68">
            <v>13.1</v>
          </cell>
          <cell r="F68">
            <v>13.1</v>
          </cell>
          <cell r="G68">
            <v>13.2</v>
          </cell>
          <cell r="I68">
            <v>4.1841004184099972E-3</v>
          </cell>
          <cell r="J68">
            <v>-8.3969465648854991E-2</v>
          </cell>
          <cell r="K68">
            <v>-8.3969465648854991E-2</v>
          </cell>
          <cell r="L68">
            <v>-9.0909090909090828E-2</v>
          </cell>
        </row>
        <row r="69">
          <cell r="B69" t="str">
            <v>NB</v>
          </cell>
          <cell r="C69">
            <v>48</v>
          </cell>
          <cell r="D69">
            <v>44.95</v>
          </cell>
          <cell r="E69">
            <v>40.450000000000003</v>
          </cell>
          <cell r="F69">
            <v>40.450000000000003</v>
          </cell>
          <cell r="G69">
            <v>48.75</v>
          </cell>
          <cell r="I69">
            <v>6.7853170189098977E-2</v>
          </cell>
          <cell r="J69">
            <v>0.1866501854140914</v>
          </cell>
          <cell r="K69">
            <v>0.1866501854140914</v>
          </cell>
          <cell r="L69">
            <v>-1.538461538461533E-2</v>
          </cell>
        </row>
        <row r="70">
          <cell r="B70" t="str">
            <v>NCR</v>
          </cell>
          <cell r="C70">
            <v>3.99</v>
          </cell>
          <cell r="D70">
            <v>3</v>
          </cell>
          <cell r="E70">
            <v>3.99</v>
          </cell>
          <cell r="F70">
            <v>3.99</v>
          </cell>
          <cell r="G70">
            <v>3</v>
          </cell>
          <cell r="I70">
            <v>0.33000000000000007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1.41</v>
          </cell>
          <cell r="D71">
            <v>1.58</v>
          </cell>
          <cell r="E71">
            <v>1.42</v>
          </cell>
          <cell r="F71">
            <v>1.42</v>
          </cell>
          <cell r="G71">
            <v>1.68</v>
          </cell>
          <cell r="I71">
            <v>-0.10759493670886089</v>
          </cell>
          <cell r="J71">
            <v>-7.0422535211267512E-3</v>
          </cell>
          <cell r="K71">
            <v>-7.0422535211267512E-3</v>
          </cell>
          <cell r="L71">
            <v>-0.1607142857142857</v>
          </cell>
        </row>
        <row r="72">
          <cell r="B72" t="str">
            <v>NEM</v>
          </cell>
          <cell r="C72">
            <v>4.01</v>
          </cell>
          <cell r="D72">
            <v>4.05</v>
          </cell>
          <cell r="E72">
            <v>3.97</v>
          </cell>
          <cell r="F72">
            <v>3.97</v>
          </cell>
          <cell r="G72">
            <v>4.5</v>
          </cell>
          <cell r="I72">
            <v>-9.8765432098765205E-3</v>
          </cell>
          <cell r="J72">
            <v>1.0075566750629594E-2</v>
          </cell>
          <cell r="K72">
            <v>1.0075566750629594E-2</v>
          </cell>
          <cell r="L72">
            <v>-0.10888888888888892</v>
          </cell>
        </row>
        <row r="73">
          <cell r="B73" t="str">
            <v>NESTLE</v>
          </cell>
          <cell r="C73">
            <v>1395</v>
          </cell>
          <cell r="D73">
            <v>1395</v>
          </cell>
          <cell r="E73">
            <v>1395</v>
          </cell>
          <cell r="F73">
            <v>1395</v>
          </cell>
          <cell r="G73">
            <v>1556.5</v>
          </cell>
          <cell r="I73">
            <v>0</v>
          </cell>
          <cell r="J73">
            <v>0</v>
          </cell>
          <cell r="K73">
            <v>0</v>
          </cell>
          <cell r="L73">
            <v>-0.10375843238034055</v>
          </cell>
        </row>
        <row r="74">
          <cell r="B74" t="str">
            <v>NIGERINS</v>
          </cell>
          <cell r="C74">
            <v>0.2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NNFM</v>
          </cell>
          <cell r="C75">
            <v>9.65</v>
          </cell>
          <cell r="D75">
            <v>9.65</v>
          </cell>
          <cell r="E75">
            <v>9</v>
          </cell>
          <cell r="F75">
            <v>9</v>
          </cell>
          <cell r="G75">
            <v>8</v>
          </cell>
          <cell r="I75">
            <v>0</v>
          </cell>
          <cell r="J75">
            <v>7.2222222222222188E-2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2.2000000000000002</v>
          </cell>
          <cell r="D76">
            <v>2.06</v>
          </cell>
          <cell r="E76">
            <v>2.4900000000000002</v>
          </cell>
          <cell r="F76">
            <v>2.4900000000000002</v>
          </cell>
          <cell r="G76">
            <v>1.7</v>
          </cell>
          <cell r="I76">
            <v>6.7961165048543659E-2</v>
          </cell>
          <cell r="J76">
            <v>-0.11646586345381527</v>
          </cell>
          <cell r="K76">
            <v>-0.11646586345381527</v>
          </cell>
          <cell r="L76">
            <v>0.29411764705882359</v>
          </cell>
        </row>
        <row r="77">
          <cell r="B77" t="str">
            <v>OANDO</v>
          </cell>
          <cell r="C77">
            <v>4.8499999999999996</v>
          </cell>
          <cell r="D77">
            <v>4.83</v>
          </cell>
          <cell r="E77">
            <v>4.82</v>
          </cell>
          <cell r="F77">
            <v>4.82</v>
          </cell>
          <cell r="G77">
            <v>4.42</v>
          </cell>
          <cell r="I77">
            <v>4.1407867494822614E-3</v>
          </cell>
          <cell r="J77">
            <v>6.2240663900414717E-3</v>
          </cell>
          <cell r="K77">
            <v>6.2240663900414717E-3</v>
          </cell>
          <cell r="L77">
            <v>9.7285067873303044E-2</v>
          </cell>
        </row>
        <row r="78">
          <cell r="B78" t="str">
            <v>OKOMUOIL</v>
          </cell>
          <cell r="C78">
            <v>153.9</v>
          </cell>
          <cell r="D78">
            <v>150</v>
          </cell>
          <cell r="E78">
            <v>149.69999999999999</v>
          </cell>
          <cell r="F78">
            <v>149.69999999999999</v>
          </cell>
          <cell r="G78">
            <v>142</v>
          </cell>
          <cell r="I78">
            <v>2.6000000000000023E-2</v>
          </cell>
          <cell r="J78">
            <v>2.8056112224448926E-2</v>
          </cell>
          <cell r="K78">
            <v>2.8056112224448926E-2</v>
          </cell>
          <cell r="L78">
            <v>8.380281690140845E-2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1.89</v>
          </cell>
          <cell r="D80">
            <v>1.73</v>
          </cell>
          <cell r="E80">
            <v>1.73</v>
          </cell>
          <cell r="F80">
            <v>1.73</v>
          </cell>
          <cell r="G80">
            <v>2.2000000000000002</v>
          </cell>
          <cell r="I80">
            <v>9.2485549132947931E-2</v>
          </cell>
          <cell r="J80">
            <v>9.2485549132947931E-2</v>
          </cell>
          <cell r="K80">
            <v>9.2485549132947931E-2</v>
          </cell>
          <cell r="L80">
            <v>-0.14090909090909098</v>
          </cell>
        </row>
        <row r="81">
          <cell r="B81" t="str">
            <v>PRESCO</v>
          </cell>
          <cell r="C81">
            <v>132.9</v>
          </cell>
          <cell r="D81">
            <v>132.9</v>
          </cell>
          <cell r="E81">
            <v>133</v>
          </cell>
          <cell r="F81">
            <v>133</v>
          </cell>
          <cell r="G81">
            <v>87.8</v>
          </cell>
          <cell r="I81">
            <v>0</v>
          </cell>
          <cell r="J81">
            <v>-7.518796992480592E-4</v>
          </cell>
          <cell r="K81">
            <v>-7.518796992480592E-4</v>
          </cell>
          <cell r="L81">
            <v>0.51366742596810955</v>
          </cell>
        </row>
        <row r="82">
          <cell r="B82" t="str">
            <v>PRESTIGE</v>
          </cell>
          <cell r="C82">
            <v>0.4</v>
          </cell>
          <cell r="D82">
            <v>0.4</v>
          </cell>
          <cell r="E82">
            <v>0.49</v>
          </cell>
          <cell r="F82">
            <v>0.49</v>
          </cell>
          <cell r="G82">
            <v>0.51</v>
          </cell>
          <cell r="I82">
            <v>0</v>
          </cell>
          <cell r="J82">
            <v>-0.18367346938775508</v>
          </cell>
          <cell r="K82">
            <v>-0.18367346938775508</v>
          </cell>
          <cell r="L82">
            <v>-0.21568627450980393</v>
          </cell>
        </row>
        <row r="83">
          <cell r="B83" t="str">
            <v>PZ</v>
          </cell>
          <cell r="C83">
            <v>9.4</v>
          </cell>
          <cell r="D83">
            <v>9.6999999999999993</v>
          </cell>
          <cell r="E83">
            <v>10.55</v>
          </cell>
          <cell r="F83">
            <v>10.55</v>
          </cell>
          <cell r="G83">
            <v>5.87</v>
          </cell>
          <cell r="I83">
            <v>-3.0927835051546282E-2</v>
          </cell>
          <cell r="J83">
            <v>-0.10900473933649291</v>
          </cell>
          <cell r="K83">
            <v>-0.10900473933649291</v>
          </cell>
          <cell r="L83">
            <v>0.6013628620102216</v>
          </cell>
        </row>
        <row r="84">
          <cell r="B84" t="str">
            <v>REDSTAREX</v>
          </cell>
          <cell r="C84">
            <v>3</v>
          </cell>
          <cell r="D84">
            <v>3</v>
          </cell>
          <cell r="E84">
            <v>3</v>
          </cell>
          <cell r="F84">
            <v>3</v>
          </cell>
          <cell r="G84">
            <v>3.45</v>
          </cell>
          <cell r="I84">
            <v>0</v>
          </cell>
          <cell r="J84">
            <v>0</v>
          </cell>
          <cell r="K84">
            <v>0</v>
          </cell>
          <cell r="L84">
            <v>-0.13043478260869568</v>
          </cell>
        </row>
        <row r="85">
          <cell r="B85" t="str">
            <v>REGALINS</v>
          </cell>
          <cell r="C85">
            <v>0.32</v>
          </cell>
          <cell r="D85">
            <v>0.35</v>
          </cell>
          <cell r="E85">
            <v>0.34</v>
          </cell>
          <cell r="F85">
            <v>0.34</v>
          </cell>
          <cell r="G85">
            <v>0.51</v>
          </cell>
          <cell r="I85">
            <v>-8.5714285714285632E-2</v>
          </cell>
          <cell r="J85">
            <v>-5.8823529411764719E-2</v>
          </cell>
          <cell r="K85">
            <v>-5.8823529411764719E-2</v>
          </cell>
          <cell r="L85">
            <v>-0.37254901960784315</v>
          </cell>
        </row>
        <row r="86">
          <cell r="B86" t="str">
            <v>ROYALEX</v>
          </cell>
          <cell r="C86">
            <v>1.01</v>
          </cell>
          <cell r="D86">
            <v>0.97</v>
          </cell>
          <cell r="E86">
            <v>1.0900000000000001</v>
          </cell>
          <cell r="F86">
            <v>1.0900000000000001</v>
          </cell>
          <cell r="G86">
            <v>0.88</v>
          </cell>
          <cell r="I86">
            <v>4.1237113402061931E-2</v>
          </cell>
          <cell r="J86">
            <v>-7.3394495412844152E-2</v>
          </cell>
          <cell r="K86">
            <v>-7.3394495412844152E-2</v>
          </cell>
          <cell r="L86">
            <v>0.14772727272727271</v>
          </cell>
        </row>
        <row r="87">
          <cell r="B87" t="str">
            <v>RTBRISCOE</v>
          </cell>
          <cell r="C87">
            <v>0.57999999999999996</v>
          </cell>
          <cell r="D87">
            <v>0.56999999999999995</v>
          </cell>
          <cell r="E87">
            <v>0.59</v>
          </cell>
          <cell r="F87">
            <v>0.59</v>
          </cell>
          <cell r="G87">
            <v>0.2</v>
          </cell>
          <cell r="I87">
            <v>1.7543859649122862E-2</v>
          </cell>
          <cell r="J87">
            <v>-1.6949152542372947E-2</v>
          </cell>
          <cell r="K87">
            <v>-1.6949152542372947E-2</v>
          </cell>
          <cell r="L87">
            <v>1.8999999999999995</v>
          </cell>
        </row>
        <row r="88">
          <cell r="B88" t="str">
            <v>SCOA</v>
          </cell>
          <cell r="C88">
            <v>1.59</v>
          </cell>
          <cell r="D88">
            <v>2.15</v>
          </cell>
          <cell r="E88">
            <v>2.38</v>
          </cell>
          <cell r="F88">
            <v>2.38</v>
          </cell>
          <cell r="G88">
            <v>1.04</v>
          </cell>
          <cell r="I88">
            <v>-0.26046511627906965</v>
          </cell>
          <cell r="J88">
            <v>-0.33193277310924363</v>
          </cell>
          <cell r="K88">
            <v>-0.33193277310924363</v>
          </cell>
          <cell r="L88">
            <v>0.52884615384615397</v>
          </cell>
        </row>
        <row r="89">
          <cell r="B89" t="str">
            <v>SEPLAT</v>
          </cell>
          <cell r="C89">
            <v>1030</v>
          </cell>
          <cell r="D89">
            <v>985</v>
          </cell>
          <cell r="E89">
            <v>930</v>
          </cell>
          <cell r="F89">
            <v>930</v>
          </cell>
          <cell r="G89">
            <v>650</v>
          </cell>
          <cell r="I89">
            <v>4.5685279187817285E-2</v>
          </cell>
          <cell r="J89">
            <v>0.10752688172043001</v>
          </cell>
          <cell r="K89">
            <v>0.10752688172043001</v>
          </cell>
          <cell r="L89">
            <v>0.58461538461538454</v>
          </cell>
        </row>
        <row r="90">
          <cell r="B90" t="str">
            <v>SKYAVN</v>
          </cell>
          <cell r="C90">
            <v>5.8</v>
          </cell>
          <cell r="D90">
            <v>5.8</v>
          </cell>
          <cell r="E90">
            <v>5.8</v>
          </cell>
          <cell r="F90">
            <v>5.8</v>
          </cell>
          <cell r="G90">
            <v>5.3</v>
          </cell>
          <cell r="I90">
            <v>0</v>
          </cell>
          <cell r="J90">
            <v>0</v>
          </cell>
          <cell r="K90">
            <v>0</v>
          </cell>
          <cell r="L90">
            <v>9.4339622641509413E-2</v>
          </cell>
        </row>
        <row r="91">
          <cell r="B91" t="str">
            <v>SOVRENINS</v>
          </cell>
          <cell r="C91">
            <v>0.25</v>
          </cell>
          <cell r="D91">
            <v>0.25</v>
          </cell>
          <cell r="E91">
            <v>0.24</v>
          </cell>
          <cell r="F91">
            <v>0.24</v>
          </cell>
          <cell r="G91">
            <v>0.3</v>
          </cell>
          <cell r="I91">
            <v>0</v>
          </cell>
          <cell r="J91">
            <v>4.1666666666666741E-2</v>
          </cell>
          <cell r="K91">
            <v>4.1666666666666741E-2</v>
          </cell>
          <cell r="L91">
            <v>-0.16666666666666663</v>
          </cell>
        </row>
        <row r="92">
          <cell r="B92" t="str">
            <v>STANBIC</v>
          </cell>
          <cell r="C92">
            <v>33.25</v>
          </cell>
          <cell r="D92">
            <v>32.15</v>
          </cell>
          <cell r="E92">
            <v>34.15</v>
          </cell>
          <cell r="F92">
            <v>34.15</v>
          </cell>
          <cell r="G92">
            <v>36</v>
          </cell>
          <cell r="I92">
            <v>3.4214618973561484E-2</v>
          </cell>
          <cell r="J92">
            <v>-2.6354319180087793E-2</v>
          </cell>
          <cell r="K92">
            <v>-2.6354319180087793E-2</v>
          </cell>
          <cell r="L92">
            <v>-7.638888888888884E-2</v>
          </cell>
        </row>
        <row r="93">
          <cell r="B93" t="str">
            <v>STERLNBANK</v>
          </cell>
          <cell r="C93">
            <v>1.49</v>
          </cell>
          <cell r="D93">
            <v>1.4</v>
          </cell>
          <cell r="E93">
            <v>1.51</v>
          </cell>
          <cell r="F93">
            <v>1.51</v>
          </cell>
          <cell r="G93">
            <v>1.51</v>
          </cell>
          <cell r="I93">
            <v>6.4285714285714279E-2</v>
          </cell>
          <cell r="J93">
            <v>-1.3245033112582738E-2</v>
          </cell>
          <cell r="K93">
            <v>-1.3245033112582738E-2</v>
          </cell>
          <cell r="L93">
            <v>-1.3245033112582738E-2</v>
          </cell>
        </row>
        <row r="94">
          <cell r="B94" t="str">
            <v>SUNUASSUR</v>
          </cell>
          <cell r="C94">
            <v>0.33</v>
          </cell>
          <cell r="D94">
            <v>0.36</v>
          </cell>
          <cell r="E94">
            <v>0.39</v>
          </cell>
          <cell r="F94">
            <v>0.39</v>
          </cell>
          <cell r="G94">
            <v>0.45</v>
          </cell>
          <cell r="I94">
            <v>-8.3333333333333259E-2</v>
          </cell>
          <cell r="J94">
            <v>-0.15384615384615385</v>
          </cell>
          <cell r="K94">
            <v>-0.15384615384615385</v>
          </cell>
          <cell r="L94">
            <v>-0.26666666666666661</v>
          </cell>
        </row>
        <row r="95">
          <cell r="B95" t="str">
            <v>TOTAL</v>
          </cell>
          <cell r="C95">
            <v>238.5</v>
          </cell>
          <cell r="D95">
            <v>238.5</v>
          </cell>
          <cell r="E95">
            <v>264.89999999999998</v>
          </cell>
          <cell r="F95">
            <v>264.89999999999998</v>
          </cell>
          <cell r="G95">
            <v>221.9</v>
          </cell>
          <cell r="I95">
            <v>0</v>
          </cell>
          <cell r="J95">
            <v>-9.9660249150622771E-2</v>
          </cell>
          <cell r="K95">
            <v>-9.9660249150622771E-2</v>
          </cell>
          <cell r="L95">
            <v>7.4808472284813021E-2</v>
          </cell>
        </row>
        <row r="96">
          <cell r="B96" t="str">
            <v>TRANSCOHOT</v>
          </cell>
          <cell r="C96">
            <v>4.3</v>
          </cell>
          <cell r="D96">
            <v>4.95</v>
          </cell>
          <cell r="E96">
            <v>5.31</v>
          </cell>
          <cell r="F96">
            <v>5.31</v>
          </cell>
          <cell r="G96">
            <v>5.38</v>
          </cell>
          <cell r="I96">
            <v>-0.13131313131313138</v>
          </cell>
          <cell r="J96">
            <v>-0.19020715630885121</v>
          </cell>
          <cell r="K96">
            <v>-0.19020715630885121</v>
          </cell>
          <cell r="L96">
            <v>-0.2007434944237918</v>
          </cell>
        </row>
        <row r="97">
          <cell r="B97" t="str">
            <v>TRANSCORP</v>
          </cell>
          <cell r="C97">
            <v>1.01</v>
          </cell>
          <cell r="D97">
            <v>1.01</v>
          </cell>
          <cell r="E97">
            <v>1</v>
          </cell>
          <cell r="F97">
            <v>1</v>
          </cell>
          <cell r="G97">
            <v>0.96</v>
          </cell>
          <cell r="I97">
            <v>0</v>
          </cell>
          <cell r="J97">
            <v>1.0000000000000009E-2</v>
          </cell>
          <cell r="K97">
            <v>1.0000000000000009E-2</v>
          </cell>
          <cell r="L97">
            <v>5.2083333333333481E-2</v>
          </cell>
        </row>
        <row r="98">
          <cell r="B98" t="str">
            <v>TRIPPLEG</v>
          </cell>
          <cell r="C98">
            <v>0.95</v>
          </cell>
          <cell r="D98">
            <v>0.96</v>
          </cell>
          <cell r="E98">
            <v>0.96</v>
          </cell>
          <cell r="F98">
            <v>0.96</v>
          </cell>
          <cell r="G98">
            <v>0.96</v>
          </cell>
          <cell r="I98">
            <v>-1.041666666666663E-2</v>
          </cell>
          <cell r="J98">
            <v>-1.041666666666663E-2</v>
          </cell>
          <cell r="K98">
            <v>-1.041666666666663E-2</v>
          </cell>
          <cell r="L98">
            <v>-1.041666666666663E-2</v>
          </cell>
        </row>
        <row r="99">
          <cell r="B99" t="str">
            <v>UACN</v>
          </cell>
          <cell r="C99">
            <v>11.55</v>
          </cell>
          <cell r="D99">
            <v>11.5</v>
          </cell>
          <cell r="E99">
            <v>11.95</v>
          </cell>
          <cell r="F99">
            <v>11.95</v>
          </cell>
          <cell r="G99">
            <v>9.5</v>
          </cell>
          <cell r="I99">
            <v>4.3478260869564966E-3</v>
          </cell>
          <cell r="J99">
            <v>-3.34728033472802E-2</v>
          </cell>
          <cell r="K99">
            <v>-3.34728033472802E-2</v>
          </cell>
          <cell r="L99">
            <v>0.21578947368421053</v>
          </cell>
        </row>
        <row r="100">
          <cell r="B100" t="str">
            <v>UCAP</v>
          </cell>
          <cell r="C100">
            <v>13.5</v>
          </cell>
          <cell r="D100">
            <v>13.25</v>
          </cell>
          <cell r="E100">
            <v>12.55</v>
          </cell>
          <cell r="F100">
            <v>12.55</v>
          </cell>
          <cell r="G100">
            <v>8.81</v>
          </cell>
          <cell r="I100">
            <v>1.8867924528301883E-2</v>
          </cell>
          <cell r="J100">
            <v>7.5697211155378419E-2</v>
          </cell>
          <cell r="K100">
            <v>7.5697211155378419E-2</v>
          </cell>
          <cell r="L100">
            <v>0.53234960272417697</v>
          </cell>
        </row>
        <row r="101">
          <cell r="B101" t="str">
            <v>UBA</v>
          </cell>
          <cell r="C101">
            <v>8</v>
          </cell>
          <cell r="D101">
            <v>8.1999999999999993</v>
          </cell>
          <cell r="E101">
            <v>7.7</v>
          </cell>
          <cell r="F101">
            <v>7.7</v>
          </cell>
          <cell r="G101">
            <v>7.31</v>
          </cell>
          <cell r="I101">
            <v>-2.4390243902438935E-2</v>
          </cell>
          <cell r="J101">
            <v>3.8961038961038863E-2</v>
          </cell>
          <cell r="K101">
            <v>3.8961038961038863E-2</v>
          </cell>
          <cell r="L101">
            <v>9.4391244870041024E-2</v>
          </cell>
        </row>
        <row r="102">
          <cell r="B102" t="str">
            <v>UBN</v>
          </cell>
          <cell r="C102">
            <v>6.25</v>
          </cell>
          <cell r="D102">
            <v>6.2</v>
          </cell>
          <cell r="E102">
            <v>6.15</v>
          </cell>
          <cell r="F102">
            <v>6.15</v>
          </cell>
          <cell r="G102">
            <v>5.9</v>
          </cell>
          <cell r="I102">
            <v>8.0645161290322509E-3</v>
          </cell>
          <cell r="J102">
            <v>1.6260162601625883E-2</v>
          </cell>
          <cell r="K102">
            <v>1.6260162601625883E-2</v>
          </cell>
          <cell r="L102">
            <v>5.9322033898304927E-2</v>
          </cell>
        </row>
        <row r="103">
          <cell r="B103" t="str">
            <v>UNILEVER</v>
          </cell>
          <cell r="C103">
            <v>12.2</v>
          </cell>
          <cell r="D103">
            <v>12.7</v>
          </cell>
          <cell r="E103">
            <v>13.3</v>
          </cell>
          <cell r="F103">
            <v>13.3</v>
          </cell>
          <cell r="G103">
            <v>14.5</v>
          </cell>
          <cell r="I103">
            <v>-3.9370078740157521E-2</v>
          </cell>
          <cell r="J103">
            <v>-8.2706766917293284E-2</v>
          </cell>
          <cell r="K103">
            <v>-8.2706766917293284E-2</v>
          </cell>
          <cell r="L103">
            <v>-0.15862068965517251</v>
          </cell>
        </row>
        <row r="104">
          <cell r="B104" t="str">
            <v>UNITYBNK</v>
          </cell>
          <cell r="C104">
            <v>0.48</v>
          </cell>
          <cell r="D104">
            <v>0.47</v>
          </cell>
          <cell r="E104">
            <v>0.47</v>
          </cell>
          <cell r="F104">
            <v>0.47</v>
          </cell>
          <cell r="G104">
            <v>0.54</v>
          </cell>
          <cell r="I104">
            <v>2.1276595744680771E-2</v>
          </cell>
          <cell r="J104">
            <v>2.1276595744680771E-2</v>
          </cell>
          <cell r="K104">
            <v>2.1276595744680771E-2</v>
          </cell>
          <cell r="L104">
            <v>-0.11111111111111116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2.4500000000000002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0</v>
          </cell>
          <cell r="J106">
            <v>0</v>
          </cell>
          <cell r="K106">
            <v>0</v>
          </cell>
          <cell r="L106">
            <v>-0.16666666666666663</v>
          </cell>
        </row>
        <row r="107">
          <cell r="B107" t="str">
            <v>VERITASKAP</v>
          </cell>
          <cell r="C107">
            <v>0.21</v>
          </cell>
          <cell r="D107">
            <v>0.21</v>
          </cell>
          <cell r="E107">
            <v>0.21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VITAFOAM</v>
          </cell>
          <cell r="C108">
            <v>22.4</v>
          </cell>
          <cell r="D108">
            <v>22.4</v>
          </cell>
          <cell r="E108">
            <v>22.3</v>
          </cell>
          <cell r="F108">
            <v>22.3</v>
          </cell>
          <cell r="G108">
            <v>21.12</v>
          </cell>
          <cell r="I108">
            <v>0</v>
          </cell>
          <cell r="J108">
            <v>4.484304932735439E-3</v>
          </cell>
          <cell r="K108">
            <v>4.484304932735439E-3</v>
          </cell>
          <cell r="L108">
            <v>6.0606060606060552E-2</v>
          </cell>
        </row>
        <row r="109">
          <cell r="B109" t="str">
            <v>WAPCO</v>
          </cell>
          <cell r="C109">
            <v>23.05</v>
          </cell>
          <cell r="D109">
            <v>23.1</v>
          </cell>
          <cell r="E109">
            <v>23.7</v>
          </cell>
          <cell r="F109">
            <v>23.7</v>
          </cell>
          <cell r="G109">
            <v>23.95</v>
          </cell>
          <cell r="I109">
            <v>-2.1645021645021467E-3</v>
          </cell>
          <cell r="J109">
            <v>-2.742616033755263E-2</v>
          </cell>
          <cell r="K109">
            <v>-2.742616033755263E-2</v>
          </cell>
          <cell r="L109">
            <v>-3.757828810020869E-2</v>
          </cell>
        </row>
        <row r="110">
          <cell r="B110" t="str">
            <v>WAPIC</v>
          </cell>
          <cell r="C110">
            <v>0.46</v>
          </cell>
          <cell r="D110">
            <v>0.44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4.5454545454545414E-2</v>
          </cell>
          <cell r="J110">
            <v>4.5454545454545414E-2</v>
          </cell>
          <cell r="K110">
            <v>4.5454545454545414E-2</v>
          </cell>
          <cell r="L110">
            <v>-0.1785714285714286</v>
          </cell>
        </row>
        <row r="111">
          <cell r="B111" t="str">
            <v>WEMABANK</v>
          </cell>
          <cell r="C111">
            <v>3.12</v>
          </cell>
          <cell r="D111">
            <v>3.13</v>
          </cell>
          <cell r="E111">
            <v>2.73</v>
          </cell>
          <cell r="F111">
            <v>2.73</v>
          </cell>
          <cell r="G111">
            <v>0.72</v>
          </cell>
          <cell r="I111">
            <v>-3.1948881789136685E-3</v>
          </cell>
          <cell r="J111">
            <v>0.14285714285714279</v>
          </cell>
          <cell r="K111">
            <v>0.14285714285714279</v>
          </cell>
          <cell r="L111">
            <v>3.3333333333333339</v>
          </cell>
        </row>
        <row r="112">
          <cell r="B112" t="str">
            <v>ZENITHBANK</v>
          </cell>
          <cell r="C112">
            <v>24</v>
          </cell>
          <cell r="D112">
            <v>25</v>
          </cell>
          <cell r="E112">
            <v>22.4</v>
          </cell>
          <cell r="F112">
            <v>22.4</v>
          </cell>
          <cell r="G112">
            <v>25.15</v>
          </cell>
          <cell r="I112">
            <v>-4.0000000000000036E-2</v>
          </cell>
          <cell r="J112">
            <v>7.1428571428571397E-2</v>
          </cell>
          <cell r="K112">
            <v>7.1428571428571397E-2</v>
          </cell>
          <cell r="L112">
            <v>-4.5725646123260355E-2</v>
          </cell>
        </row>
      </sheetData>
      <sheetData sheetId="3">
        <row r="1024">
          <cell r="W1024">
            <v>47545.86</v>
          </cell>
        </row>
      </sheetData>
      <sheetData sheetId="4">
        <row r="3">
          <cell r="B3" t="str">
            <v>SMURFIT</v>
          </cell>
          <cell r="C3">
            <v>0.2</v>
          </cell>
          <cell r="D3">
            <v>0.2</v>
          </cell>
          <cell r="G3">
            <v>0.2</v>
          </cell>
          <cell r="I3">
            <v>52400</v>
          </cell>
          <cell r="J3">
            <v>11528</v>
          </cell>
        </row>
        <row r="4">
          <cell r="B4" t="str">
            <v>ABCTRANS</v>
          </cell>
          <cell r="C4">
            <v>0.31</v>
          </cell>
          <cell r="D4">
            <v>0.31</v>
          </cell>
          <cell r="G4">
            <v>0.31</v>
          </cell>
          <cell r="I4">
            <v>6430</v>
          </cell>
          <cell r="J4">
            <v>2146.4</v>
          </cell>
        </row>
        <row r="5">
          <cell r="B5" t="str">
            <v>ACADEMY</v>
          </cell>
          <cell r="C5">
            <v>1.3</v>
          </cell>
          <cell r="D5">
            <v>1.3</v>
          </cell>
          <cell r="G5">
            <v>1.3</v>
          </cell>
          <cell r="I5">
            <v>134185</v>
          </cell>
          <cell r="J5">
            <v>163323.46</v>
          </cell>
        </row>
        <row r="6">
          <cell r="B6" t="str">
            <v>AFRINSURE</v>
          </cell>
          <cell r="C6">
            <v>0.2</v>
          </cell>
          <cell r="D6">
            <v>0.2</v>
          </cell>
          <cell r="G6">
            <v>0.2</v>
          </cell>
          <cell r="I6">
            <v>995</v>
          </cell>
          <cell r="J6">
            <v>199</v>
          </cell>
        </row>
        <row r="7">
          <cell r="B7" t="str">
            <v>AFRIPRUD</v>
          </cell>
          <cell r="C7">
            <v>5.95</v>
          </cell>
          <cell r="D7">
            <v>5.95</v>
          </cell>
          <cell r="E7">
            <v>5.95</v>
          </cell>
          <cell r="F7">
            <v>5.95</v>
          </cell>
          <cell r="G7">
            <v>5.95</v>
          </cell>
          <cell r="I7">
            <v>507949</v>
          </cell>
          <cell r="J7">
            <v>3035467.65</v>
          </cell>
        </row>
        <row r="8">
          <cell r="B8" t="str">
            <v>AFROMEDIA</v>
          </cell>
          <cell r="C8">
            <v>0.2</v>
          </cell>
          <cell r="D8">
            <v>0.2</v>
          </cell>
          <cell r="G8">
            <v>0.2</v>
          </cell>
          <cell r="I8">
            <v>500</v>
          </cell>
          <cell r="J8">
            <v>100</v>
          </cell>
        </row>
        <row r="9">
          <cell r="B9" t="str">
            <v>AIICO</v>
          </cell>
          <cell r="C9">
            <v>0.69</v>
          </cell>
          <cell r="D9">
            <v>0.69</v>
          </cell>
          <cell r="E9">
            <v>0.69</v>
          </cell>
          <cell r="F9">
            <v>0.66</v>
          </cell>
          <cell r="G9">
            <v>0.69</v>
          </cell>
          <cell r="I9">
            <v>6075887</v>
          </cell>
          <cell r="J9">
            <v>4071999.26</v>
          </cell>
        </row>
        <row r="10">
          <cell r="B10" t="str">
            <v>AIRTELAFRI</v>
          </cell>
          <cell r="C10">
            <v>1260.4000000000001</v>
          </cell>
          <cell r="D10">
            <v>1260.4000000000001</v>
          </cell>
          <cell r="E10">
            <v>1320</v>
          </cell>
          <cell r="F10">
            <v>1320</v>
          </cell>
          <cell r="G10">
            <v>1320</v>
          </cell>
          <cell r="I10">
            <v>233956</v>
          </cell>
          <cell r="J10">
            <v>305140182</v>
          </cell>
        </row>
        <row r="11">
          <cell r="B11" t="str">
            <v>ARDOVA</v>
          </cell>
          <cell r="C11">
            <v>12.65</v>
          </cell>
          <cell r="D11">
            <v>12.65</v>
          </cell>
          <cell r="E11">
            <v>13</v>
          </cell>
          <cell r="F11">
            <v>12.7</v>
          </cell>
          <cell r="G11">
            <v>13</v>
          </cell>
          <cell r="I11">
            <v>683480</v>
          </cell>
          <cell r="J11">
            <v>8774599.3000000007</v>
          </cell>
        </row>
        <row r="12">
          <cell r="B12" t="str">
            <v>BERGER</v>
          </cell>
          <cell r="C12">
            <v>7</v>
          </cell>
          <cell r="D12">
            <v>7</v>
          </cell>
          <cell r="G12">
            <v>7</v>
          </cell>
          <cell r="I12">
            <v>53208</v>
          </cell>
          <cell r="J12">
            <v>378697.4</v>
          </cell>
        </row>
        <row r="13">
          <cell r="B13" t="str">
            <v>BETAGLAS</v>
          </cell>
          <cell r="C13">
            <v>58.2</v>
          </cell>
          <cell r="D13">
            <v>58.2</v>
          </cell>
          <cell r="G13">
            <v>58.2</v>
          </cell>
          <cell r="I13">
            <v>15160</v>
          </cell>
          <cell r="J13">
            <v>881358.4</v>
          </cell>
        </row>
        <row r="14">
          <cell r="B14" t="str">
            <v>BUACEMENT</v>
          </cell>
          <cell r="C14">
            <v>70.75</v>
          </cell>
          <cell r="D14">
            <v>70.75</v>
          </cell>
          <cell r="G14">
            <v>70.75</v>
          </cell>
          <cell r="I14">
            <v>16733</v>
          </cell>
          <cell r="J14">
            <v>1066555.2</v>
          </cell>
        </row>
        <row r="15">
          <cell r="B15" t="str">
            <v>BUAFOODS</v>
          </cell>
          <cell r="C15">
            <v>59.5</v>
          </cell>
          <cell r="D15">
            <v>59.5</v>
          </cell>
          <cell r="G15">
            <v>59.5</v>
          </cell>
          <cell r="I15">
            <v>3535</v>
          </cell>
          <cell r="J15">
            <v>204679</v>
          </cell>
        </row>
        <row r="16">
          <cell r="B16" t="str">
            <v>CADBURY</v>
          </cell>
          <cell r="C16">
            <v>8.4</v>
          </cell>
          <cell r="D16">
            <v>8.4</v>
          </cell>
          <cell r="G16">
            <v>8.4</v>
          </cell>
          <cell r="I16">
            <v>100140</v>
          </cell>
          <cell r="J16">
            <v>831117.1</v>
          </cell>
        </row>
        <row r="17">
          <cell r="B17" t="str">
            <v>CAP</v>
          </cell>
          <cell r="C17">
            <v>19.8</v>
          </cell>
          <cell r="D17">
            <v>19.8</v>
          </cell>
          <cell r="G17">
            <v>19.8</v>
          </cell>
          <cell r="I17">
            <v>12909</v>
          </cell>
          <cell r="J17">
            <v>253036.9</v>
          </cell>
        </row>
        <row r="18">
          <cell r="B18" t="str">
            <v>CAVERTON</v>
          </cell>
          <cell r="C18">
            <v>1.23</v>
          </cell>
          <cell r="D18">
            <v>1.23</v>
          </cell>
          <cell r="E18">
            <v>1.23</v>
          </cell>
          <cell r="F18">
            <v>1.21</v>
          </cell>
          <cell r="G18">
            <v>1.23</v>
          </cell>
          <cell r="I18">
            <v>1284491</v>
          </cell>
          <cell r="J18">
            <v>1563573.11</v>
          </cell>
        </row>
        <row r="19">
          <cell r="B19" t="str">
            <v>CHAMPION</v>
          </cell>
          <cell r="C19">
            <v>2.06</v>
          </cell>
          <cell r="D19">
            <v>2.06</v>
          </cell>
          <cell r="G19">
            <v>2.06</v>
          </cell>
          <cell r="I19">
            <v>25576</v>
          </cell>
          <cell r="J19">
            <v>52369.05</v>
          </cell>
        </row>
        <row r="20">
          <cell r="B20" t="str">
            <v>CHAMS</v>
          </cell>
          <cell r="C20">
            <v>0.2</v>
          </cell>
          <cell r="D20">
            <v>0.2</v>
          </cell>
          <cell r="E20">
            <v>0.21</v>
          </cell>
          <cell r="F20">
            <v>0.2</v>
          </cell>
          <cell r="G20">
            <v>0.2</v>
          </cell>
          <cell r="I20">
            <v>1315502</v>
          </cell>
          <cell r="J20">
            <v>265250.40000000002</v>
          </cell>
        </row>
        <row r="21">
          <cell r="B21" t="str">
            <v>CILEASING</v>
          </cell>
          <cell r="C21">
            <v>3.5</v>
          </cell>
          <cell r="D21">
            <v>3.5</v>
          </cell>
          <cell r="G21">
            <v>3.5</v>
          </cell>
          <cell r="I21">
            <v>150368</v>
          </cell>
          <cell r="J21">
            <v>485490.01</v>
          </cell>
        </row>
        <row r="22">
          <cell r="B22" t="str">
            <v>CONOIL</v>
          </cell>
          <cell r="C22">
            <v>26</v>
          </cell>
          <cell r="D22">
            <v>26</v>
          </cell>
          <cell r="E22">
            <v>26.2</v>
          </cell>
          <cell r="F22">
            <v>25.5</v>
          </cell>
          <cell r="G22">
            <v>26.2</v>
          </cell>
          <cell r="I22">
            <v>388922</v>
          </cell>
          <cell r="J22">
            <v>9987612.1999999993</v>
          </cell>
        </row>
        <row r="23">
          <cell r="B23" t="str">
            <v>CORNERST</v>
          </cell>
          <cell r="C23">
            <v>0.6</v>
          </cell>
          <cell r="D23">
            <v>0.6</v>
          </cell>
          <cell r="E23">
            <v>0.57999999999999996</v>
          </cell>
          <cell r="F23">
            <v>0.55000000000000004</v>
          </cell>
          <cell r="G23">
            <v>0.56000000000000005</v>
          </cell>
          <cell r="I23">
            <v>6932297</v>
          </cell>
          <cell r="J23">
            <v>3903617.32</v>
          </cell>
        </row>
        <row r="24">
          <cell r="B24" t="str">
            <v>COURTVILLE</v>
          </cell>
          <cell r="C24">
            <v>0.52</v>
          </cell>
          <cell r="D24">
            <v>0.52</v>
          </cell>
          <cell r="E24">
            <v>0.5</v>
          </cell>
          <cell r="F24">
            <v>0.5</v>
          </cell>
          <cell r="G24">
            <v>0.5</v>
          </cell>
          <cell r="I24">
            <v>448533</v>
          </cell>
          <cell r="J24">
            <v>225074.52</v>
          </cell>
        </row>
        <row r="25">
          <cell r="B25" t="str">
            <v>CUSTODIAN</v>
          </cell>
          <cell r="C25">
            <v>6.5</v>
          </cell>
          <cell r="D25">
            <v>6.5</v>
          </cell>
          <cell r="G25">
            <v>6.5</v>
          </cell>
          <cell r="I25">
            <v>9181</v>
          </cell>
          <cell r="J25">
            <v>64043.1</v>
          </cell>
        </row>
        <row r="26">
          <cell r="B26" t="str">
            <v>CUTIX</v>
          </cell>
          <cell r="C26">
            <v>2.4300000000000002</v>
          </cell>
          <cell r="D26">
            <v>2.4300000000000002</v>
          </cell>
          <cell r="E26">
            <v>2.42</v>
          </cell>
          <cell r="F26">
            <v>2.2599999999999998</v>
          </cell>
          <cell r="G26">
            <v>2.2599999999999998</v>
          </cell>
          <cell r="I26">
            <v>976487</v>
          </cell>
          <cell r="J26">
            <v>2299907.61</v>
          </cell>
        </row>
        <row r="27">
          <cell r="B27" t="str">
            <v>CWG</v>
          </cell>
          <cell r="C27">
            <v>0.97</v>
          </cell>
          <cell r="D27">
            <v>0.97</v>
          </cell>
          <cell r="E27">
            <v>0.88</v>
          </cell>
          <cell r="F27">
            <v>0.88</v>
          </cell>
          <cell r="G27">
            <v>0.88</v>
          </cell>
          <cell r="I27">
            <v>105750</v>
          </cell>
          <cell r="J27">
            <v>93360</v>
          </cell>
        </row>
        <row r="28">
          <cell r="B28" t="str">
            <v>DAARCOMM</v>
          </cell>
          <cell r="C28">
            <v>0.2</v>
          </cell>
          <cell r="D28">
            <v>0.2</v>
          </cell>
          <cell r="G28">
            <v>0.2</v>
          </cell>
          <cell r="I28">
            <v>4000</v>
          </cell>
          <cell r="J28">
            <v>800</v>
          </cell>
        </row>
        <row r="29">
          <cell r="B29" t="str">
            <v>DANGSUGAR</v>
          </cell>
          <cell r="C29">
            <v>16</v>
          </cell>
          <cell r="D29">
            <v>16</v>
          </cell>
          <cell r="E29">
            <v>16</v>
          </cell>
          <cell r="F29">
            <v>16</v>
          </cell>
          <cell r="G29">
            <v>16</v>
          </cell>
          <cell r="I29">
            <v>1462700</v>
          </cell>
          <cell r="J29">
            <v>23413809.649999999</v>
          </cell>
        </row>
        <row r="30">
          <cell r="B30" t="str">
            <v>ELLAHLAKES</v>
          </cell>
          <cell r="C30">
            <v>3.12</v>
          </cell>
          <cell r="D30">
            <v>3.12</v>
          </cell>
          <cell r="G30">
            <v>3.12</v>
          </cell>
          <cell r="I30">
            <v>1</v>
          </cell>
          <cell r="J30">
            <v>3.12</v>
          </cell>
        </row>
        <row r="31">
          <cell r="B31" t="str">
            <v>ETERNA</v>
          </cell>
          <cell r="C31">
            <v>5</v>
          </cell>
          <cell r="D31">
            <v>5.5</v>
          </cell>
          <cell r="E31">
            <v>5.5</v>
          </cell>
          <cell r="F31">
            <v>5.5</v>
          </cell>
          <cell r="G31">
            <v>5.5</v>
          </cell>
          <cell r="I31">
            <v>2623891</v>
          </cell>
          <cell r="J31">
            <v>14431400.5</v>
          </cell>
        </row>
        <row r="32">
          <cell r="B32" t="str">
            <v>ETI</v>
          </cell>
          <cell r="C32">
            <v>11.9</v>
          </cell>
          <cell r="D32">
            <v>11.9</v>
          </cell>
          <cell r="E32">
            <v>12</v>
          </cell>
          <cell r="F32">
            <v>12</v>
          </cell>
          <cell r="G32">
            <v>12</v>
          </cell>
          <cell r="I32">
            <v>1224341</v>
          </cell>
          <cell r="J32">
            <v>14689147.35</v>
          </cell>
        </row>
        <row r="33">
          <cell r="B33" t="str">
            <v>FCMB</v>
          </cell>
          <cell r="C33">
            <v>3.23</v>
          </cell>
          <cell r="D33">
            <v>3.23</v>
          </cell>
          <cell r="E33">
            <v>3.29</v>
          </cell>
          <cell r="F33">
            <v>3.21</v>
          </cell>
          <cell r="G33">
            <v>3.28</v>
          </cell>
          <cell r="I33">
            <v>12590101</v>
          </cell>
          <cell r="J33">
            <v>41058910.829999998</v>
          </cell>
        </row>
        <row r="34">
          <cell r="B34" t="str">
            <v>FIDELITYBK</v>
          </cell>
          <cell r="C34">
            <v>3.9</v>
          </cell>
          <cell r="D34">
            <v>3.9</v>
          </cell>
          <cell r="E34">
            <v>3.92</v>
          </cell>
          <cell r="F34">
            <v>3.8</v>
          </cell>
          <cell r="G34">
            <v>3.85</v>
          </cell>
          <cell r="I34">
            <v>20727861</v>
          </cell>
          <cell r="J34">
            <v>79964645.609999999</v>
          </cell>
        </row>
        <row r="35">
          <cell r="B35" t="str">
            <v>FIDSON</v>
          </cell>
          <cell r="C35">
            <v>7.9</v>
          </cell>
          <cell r="D35">
            <v>7.9</v>
          </cell>
          <cell r="G35">
            <v>7.9</v>
          </cell>
          <cell r="I35">
            <v>34530</v>
          </cell>
          <cell r="J35">
            <v>274645</v>
          </cell>
        </row>
        <row r="36">
          <cell r="B36" t="str">
            <v>FLOURMILL</v>
          </cell>
          <cell r="C36">
            <v>30.55</v>
          </cell>
          <cell r="D36">
            <v>30.55</v>
          </cell>
          <cell r="E36">
            <v>31</v>
          </cell>
          <cell r="F36">
            <v>31</v>
          </cell>
          <cell r="G36">
            <v>31</v>
          </cell>
          <cell r="I36">
            <v>356916</v>
          </cell>
          <cell r="J36">
            <v>11058943.35</v>
          </cell>
        </row>
        <row r="37">
          <cell r="B37" t="str">
            <v>FTNCOCOA</v>
          </cell>
          <cell r="C37">
            <v>0.33</v>
          </cell>
          <cell r="D37">
            <v>0.33</v>
          </cell>
          <cell r="E37">
            <v>0.31</v>
          </cell>
          <cell r="F37">
            <v>0.31</v>
          </cell>
          <cell r="G37">
            <v>0.31</v>
          </cell>
          <cell r="I37">
            <v>992886</v>
          </cell>
          <cell r="J37">
            <v>308323.65999999997</v>
          </cell>
        </row>
        <row r="38">
          <cell r="B38" t="str">
            <v>GLAXOSMITH</v>
          </cell>
          <cell r="C38">
            <v>6.05</v>
          </cell>
          <cell r="D38">
            <v>6.05</v>
          </cell>
          <cell r="G38">
            <v>6.05</v>
          </cell>
          <cell r="I38">
            <v>454264</v>
          </cell>
          <cell r="J38">
            <v>2804348.8</v>
          </cell>
        </row>
        <row r="39">
          <cell r="B39" t="str">
            <v>GTCO</v>
          </cell>
          <cell r="C39">
            <v>24.5</v>
          </cell>
          <cell r="D39">
            <v>24.5</v>
          </cell>
          <cell r="E39">
            <v>24.3</v>
          </cell>
          <cell r="F39">
            <v>23.6</v>
          </cell>
          <cell r="G39">
            <v>23.7</v>
          </cell>
          <cell r="I39">
            <v>6681674</v>
          </cell>
          <cell r="J39">
            <v>160033587.94999999</v>
          </cell>
        </row>
        <row r="40">
          <cell r="B40" t="str">
            <v>GUINEAINS</v>
          </cell>
          <cell r="C40">
            <v>0.2</v>
          </cell>
          <cell r="D40">
            <v>0.2</v>
          </cell>
          <cell r="G40">
            <v>0.2</v>
          </cell>
          <cell r="I40">
            <v>25152</v>
          </cell>
          <cell r="J40">
            <v>5030.3999999999996</v>
          </cell>
        </row>
        <row r="41">
          <cell r="B41" t="str">
            <v>GUINNESS</v>
          </cell>
          <cell r="C41">
            <v>74.8</v>
          </cell>
          <cell r="D41">
            <v>74.8</v>
          </cell>
          <cell r="E41">
            <v>82.25</v>
          </cell>
          <cell r="F41">
            <v>82.25</v>
          </cell>
          <cell r="G41">
            <v>82.25</v>
          </cell>
          <cell r="I41">
            <v>384610</v>
          </cell>
          <cell r="J41">
            <v>30870746.5</v>
          </cell>
        </row>
        <row r="42">
          <cell r="B42" t="str">
            <v>HONYFLOUR</v>
          </cell>
          <cell r="C42">
            <v>3.7</v>
          </cell>
          <cell r="D42">
            <v>3.7</v>
          </cell>
          <cell r="E42">
            <v>3.79</v>
          </cell>
          <cell r="F42">
            <v>3.75</v>
          </cell>
          <cell r="G42">
            <v>3.79</v>
          </cell>
          <cell r="I42">
            <v>2453478</v>
          </cell>
          <cell r="J42">
            <v>9233871.1099999994</v>
          </cell>
        </row>
        <row r="43">
          <cell r="B43" t="str">
            <v>IKEJAHOTEL</v>
          </cell>
          <cell r="C43">
            <v>1.25</v>
          </cell>
          <cell r="D43">
            <v>1.25</v>
          </cell>
          <cell r="E43">
            <v>1.29</v>
          </cell>
          <cell r="F43">
            <v>1.29</v>
          </cell>
          <cell r="G43">
            <v>1.29</v>
          </cell>
          <cell r="I43">
            <v>561300</v>
          </cell>
          <cell r="J43">
            <v>726990</v>
          </cell>
        </row>
        <row r="44">
          <cell r="B44" t="str">
            <v>IMG</v>
          </cell>
          <cell r="C44">
            <v>8.6</v>
          </cell>
          <cell r="D44">
            <v>8.6</v>
          </cell>
          <cell r="G44">
            <v>8.6</v>
          </cell>
          <cell r="I44">
            <v>24290</v>
          </cell>
          <cell r="J44">
            <v>228142.5</v>
          </cell>
        </row>
        <row r="45">
          <cell r="B45" t="str">
            <v>INTBREW</v>
          </cell>
          <cell r="C45">
            <v>4.9000000000000004</v>
          </cell>
          <cell r="D45">
            <v>4.9000000000000004</v>
          </cell>
          <cell r="E45">
            <v>4.9000000000000004</v>
          </cell>
          <cell r="F45">
            <v>4.9000000000000004</v>
          </cell>
          <cell r="G45">
            <v>4.9000000000000004</v>
          </cell>
          <cell r="I45">
            <v>961502</v>
          </cell>
          <cell r="J45">
            <v>4691750.4000000004</v>
          </cell>
        </row>
        <row r="46">
          <cell r="B46" t="str">
            <v>JAIZBANK</v>
          </cell>
          <cell r="C46">
            <v>0.68</v>
          </cell>
          <cell r="D46">
            <v>0.68</v>
          </cell>
          <cell r="G46">
            <v>0.68</v>
          </cell>
          <cell r="I46">
            <v>149769</v>
          </cell>
          <cell r="J46">
            <v>102693.4</v>
          </cell>
        </row>
        <row r="47">
          <cell r="B47" t="str">
            <v>JAPAULGOLD</v>
          </cell>
          <cell r="C47">
            <v>0.3</v>
          </cell>
          <cell r="D47">
            <v>0.3</v>
          </cell>
          <cell r="E47">
            <v>0.33</v>
          </cell>
          <cell r="F47">
            <v>0.32</v>
          </cell>
          <cell r="G47">
            <v>0.33</v>
          </cell>
          <cell r="I47">
            <v>5604475</v>
          </cell>
          <cell r="J47">
            <v>1830555.81</v>
          </cell>
        </row>
        <row r="48">
          <cell r="B48" t="str">
            <v>JBERGER</v>
          </cell>
          <cell r="C48">
            <v>27.4</v>
          </cell>
          <cell r="D48">
            <v>27.4</v>
          </cell>
          <cell r="E48">
            <v>27</v>
          </cell>
          <cell r="F48">
            <v>27</v>
          </cell>
          <cell r="G48">
            <v>27</v>
          </cell>
          <cell r="I48">
            <v>973676</v>
          </cell>
          <cell r="J48">
            <v>26049741.350000001</v>
          </cell>
        </row>
        <row r="49">
          <cell r="B49" t="str">
            <v>JOHNHOLT</v>
          </cell>
          <cell r="C49">
            <v>0.78</v>
          </cell>
          <cell r="D49">
            <v>0.78</v>
          </cell>
          <cell r="E49">
            <v>0.71</v>
          </cell>
          <cell r="F49">
            <v>0.71</v>
          </cell>
          <cell r="G49">
            <v>0.71</v>
          </cell>
          <cell r="I49">
            <v>129503</v>
          </cell>
          <cell r="J49">
            <v>92096.21</v>
          </cell>
        </row>
        <row r="50">
          <cell r="B50" t="str">
            <v>LASACO</v>
          </cell>
          <cell r="C50">
            <v>1.02</v>
          </cell>
          <cell r="D50">
            <v>1.02</v>
          </cell>
          <cell r="G50">
            <v>1.02</v>
          </cell>
          <cell r="I50">
            <v>78358</v>
          </cell>
          <cell r="J50">
            <v>80078.58</v>
          </cell>
        </row>
        <row r="51">
          <cell r="B51" t="str">
            <v>LEARNAFRCA</v>
          </cell>
          <cell r="C51">
            <v>1.95</v>
          </cell>
          <cell r="D51">
            <v>1.95</v>
          </cell>
          <cell r="G51">
            <v>1.95</v>
          </cell>
          <cell r="I51">
            <v>13570</v>
          </cell>
          <cell r="J51">
            <v>27061.66</v>
          </cell>
        </row>
        <row r="52">
          <cell r="B52" t="str">
            <v>LINKASSURE</v>
          </cell>
          <cell r="C52">
            <v>0.48</v>
          </cell>
          <cell r="D52">
            <v>0.48</v>
          </cell>
          <cell r="E52">
            <v>0.48</v>
          </cell>
          <cell r="F52">
            <v>0.47</v>
          </cell>
          <cell r="G52">
            <v>0.48</v>
          </cell>
          <cell r="I52">
            <v>3504625</v>
          </cell>
          <cell r="J52">
            <v>1657428.93</v>
          </cell>
        </row>
        <row r="53">
          <cell r="B53" t="str">
            <v>LIVESTOCK</v>
          </cell>
          <cell r="C53">
            <v>1.73</v>
          </cell>
          <cell r="D53">
            <v>1.73</v>
          </cell>
          <cell r="E53">
            <v>1.75</v>
          </cell>
          <cell r="F53">
            <v>1.73</v>
          </cell>
          <cell r="G53">
            <v>1.73</v>
          </cell>
          <cell r="I53">
            <v>637033</v>
          </cell>
          <cell r="J53">
            <v>1106589.6499999999</v>
          </cell>
        </row>
        <row r="54">
          <cell r="B54" t="str">
            <v>MANSARD</v>
          </cell>
          <cell r="C54">
            <v>2.6</v>
          </cell>
          <cell r="D54">
            <v>2.6</v>
          </cell>
          <cell r="E54">
            <v>2.6</v>
          </cell>
          <cell r="F54">
            <v>2.5499999999999998</v>
          </cell>
          <cell r="G54">
            <v>2.6</v>
          </cell>
          <cell r="I54">
            <v>6534195</v>
          </cell>
          <cell r="J54">
            <v>16908876.789999999</v>
          </cell>
        </row>
        <row r="55">
          <cell r="B55" t="str">
            <v>MAYBAKER</v>
          </cell>
          <cell r="C55">
            <v>4.4000000000000004</v>
          </cell>
          <cell r="D55">
            <v>4.4000000000000004</v>
          </cell>
          <cell r="E55">
            <v>4.4000000000000004</v>
          </cell>
          <cell r="F55">
            <v>4.4000000000000004</v>
          </cell>
          <cell r="G55">
            <v>4.4000000000000004</v>
          </cell>
          <cell r="I55">
            <v>285726</v>
          </cell>
          <cell r="J55">
            <v>1257809.3999999999</v>
          </cell>
        </row>
        <row r="56">
          <cell r="B56" t="str">
            <v>MBENEFIT</v>
          </cell>
          <cell r="C56">
            <v>0.25</v>
          </cell>
          <cell r="D56">
            <v>0.25</v>
          </cell>
          <cell r="E56">
            <v>0.25</v>
          </cell>
          <cell r="F56">
            <v>0.23</v>
          </cell>
          <cell r="G56">
            <v>0.25</v>
          </cell>
          <cell r="I56">
            <v>16374325</v>
          </cell>
          <cell r="J56">
            <v>3948321</v>
          </cell>
        </row>
        <row r="57">
          <cell r="B57" t="str">
            <v>MEYER</v>
          </cell>
          <cell r="C57">
            <v>1.76</v>
          </cell>
          <cell r="D57">
            <v>1.76</v>
          </cell>
          <cell r="E57">
            <v>1.93</v>
          </cell>
          <cell r="F57">
            <v>1.93</v>
          </cell>
          <cell r="G57">
            <v>1.93</v>
          </cell>
          <cell r="I57">
            <v>1087440</v>
          </cell>
          <cell r="J57">
            <v>2098759.2000000002</v>
          </cell>
        </row>
        <row r="58">
          <cell r="B58" t="str">
            <v>MORISON</v>
          </cell>
          <cell r="C58">
            <v>2.1800000000000002</v>
          </cell>
          <cell r="D58">
            <v>2.1800000000000002</v>
          </cell>
          <cell r="G58">
            <v>2.1800000000000002</v>
          </cell>
          <cell r="I58">
            <v>1080</v>
          </cell>
          <cell r="J58">
            <v>2559.6</v>
          </cell>
        </row>
        <row r="59">
          <cell r="B59" t="str">
            <v>MRS</v>
          </cell>
          <cell r="C59">
            <v>12.2</v>
          </cell>
          <cell r="D59">
            <v>12.2</v>
          </cell>
          <cell r="E59">
            <v>12.4</v>
          </cell>
          <cell r="F59">
            <v>12.4</v>
          </cell>
          <cell r="G59">
            <v>12.4</v>
          </cell>
          <cell r="I59">
            <v>1223923</v>
          </cell>
          <cell r="J59">
            <v>15179654.25</v>
          </cell>
        </row>
        <row r="60">
          <cell r="B60" t="str">
            <v>MULTIVERSE</v>
          </cell>
          <cell r="C60">
            <v>0.21</v>
          </cell>
          <cell r="D60">
            <v>0.21</v>
          </cell>
          <cell r="E60">
            <v>0.22</v>
          </cell>
          <cell r="F60">
            <v>0.21</v>
          </cell>
          <cell r="G60">
            <v>0.21</v>
          </cell>
          <cell r="I60">
            <v>1302190</v>
          </cell>
          <cell r="J60">
            <v>274455</v>
          </cell>
        </row>
        <row r="61">
          <cell r="B61" t="str">
            <v>NAHCO</v>
          </cell>
          <cell r="C61">
            <v>5.6</v>
          </cell>
          <cell r="D61">
            <v>5.6</v>
          </cell>
          <cell r="E61">
            <v>5.62</v>
          </cell>
          <cell r="F61">
            <v>5.58</v>
          </cell>
          <cell r="G61">
            <v>5.62</v>
          </cell>
          <cell r="I61">
            <v>3787553</v>
          </cell>
          <cell r="J61">
            <v>21205358.300000001</v>
          </cell>
        </row>
        <row r="62">
          <cell r="B62" t="str">
            <v>NASCON</v>
          </cell>
          <cell r="C62">
            <v>11.9</v>
          </cell>
          <cell r="D62">
            <v>11.9</v>
          </cell>
          <cell r="E62">
            <v>12</v>
          </cell>
          <cell r="F62">
            <v>11.7</v>
          </cell>
          <cell r="G62">
            <v>12</v>
          </cell>
          <cell r="I62">
            <v>647074</v>
          </cell>
          <cell r="J62">
            <v>7683944.7000000002</v>
          </cell>
        </row>
        <row r="63">
          <cell r="B63" t="str">
            <v>NB</v>
          </cell>
          <cell r="C63">
            <v>44.2</v>
          </cell>
          <cell r="D63">
            <v>44.2</v>
          </cell>
          <cell r="E63">
            <v>48</v>
          </cell>
          <cell r="F63">
            <v>46</v>
          </cell>
          <cell r="G63">
            <v>48</v>
          </cell>
          <cell r="I63">
            <v>4908728</v>
          </cell>
          <cell r="J63">
            <v>226318801.15000001</v>
          </cell>
        </row>
        <row r="64">
          <cell r="B64" t="str">
            <v>NCR</v>
          </cell>
          <cell r="C64">
            <v>3.99</v>
          </cell>
          <cell r="D64">
            <v>3.99</v>
          </cell>
          <cell r="G64">
            <v>3.99</v>
          </cell>
          <cell r="I64">
            <v>20200</v>
          </cell>
          <cell r="J64">
            <v>72780</v>
          </cell>
        </row>
        <row r="65">
          <cell r="B65" t="str">
            <v>NEIMETH</v>
          </cell>
          <cell r="C65">
            <v>1.45</v>
          </cell>
          <cell r="D65">
            <v>1.45</v>
          </cell>
          <cell r="E65">
            <v>1.45</v>
          </cell>
          <cell r="F65">
            <v>1.41</v>
          </cell>
          <cell r="G65">
            <v>1.41</v>
          </cell>
          <cell r="I65">
            <v>949671</v>
          </cell>
          <cell r="J65">
            <v>1360869.85</v>
          </cell>
        </row>
        <row r="66">
          <cell r="B66" t="str">
            <v>NEM</v>
          </cell>
          <cell r="C66">
            <v>4.05</v>
          </cell>
          <cell r="D66">
            <v>4.05</v>
          </cell>
          <cell r="E66">
            <v>4.01</v>
          </cell>
          <cell r="F66">
            <v>3.73</v>
          </cell>
          <cell r="G66">
            <v>4.01</v>
          </cell>
          <cell r="I66">
            <v>692956</v>
          </cell>
          <cell r="J66">
            <v>2694659.8</v>
          </cell>
        </row>
        <row r="67">
          <cell r="B67" t="str">
            <v>NESTLE</v>
          </cell>
          <cell r="C67">
            <v>1395</v>
          </cell>
          <cell r="D67">
            <v>1395</v>
          </cell>
          <cell r="G67">
            <v>1395</v>
          </cell>
          <cell r="I67">
            <v>47944</v>
          </cell>
          <cell r="J67">
            <v>64649881.700000003</v>
          </cell>
        </row>
        <row r="68">
          <cell r="B68" t="str">
            <v>NGXGROUP</v>
          </cell>
          <cell r="C68">
            <v>24</v>
          </cell>
          <cell r="D68">
            <v>24</v>
          </cell>
          <cell r="E68">
            <v>24</v>
          </cell>
          <cell r="F68">
            <v>23.85</v>
          </cell>
          <cell r="G68">
            <v>24</v>
          </cell>
          <cell r="I68">
            <v>3522083</v>
          </cell>
          <cell r="J68">
            <v>84280137.950000003</v>
          </cell>
        </row>
        <row r="69">
          <cell r="B69" t="str">
            <v>NNFM</v>
          </cell>
          <cell r="C69">
            <v>9.65</v>
          </cell>
          <cell r="D69">
            <v>9.65</v>
          </cell>
          <cell r="G69">
            <v>9.65</v>
          </cell>
          <cell r="I69">
            <v>100510</v>
          </cell>
          <cell r="J69">
            <v>1004977.5</v>
          </cell>
        </row>
        <row r="70">
          <cell r="B70" t="str">
            <v>NPFMCRFBK</v>
          </cell>
          <cell r="C70">
            <v>2.2000000000000002</v>
          </cell>
          <cell r="D70">
            <v>2.2000000000000002</v>
          </cell>
          <cell r="G70">
            <v>2.2000000000000002</v>
          </cell>
          <cell r="I70">
            <v>40767</v>
          </cell>
          <cell r="J70">
            <v>86393.35</v>
          </cell>
        </row>
        <row r="71">
          <cell r="B71" t="str">
            <v>NSLTECH</v>
          </cell>
          <cell r="C71">
            <v>0.2</v>
          </cell>
          <cell r="D71">
            <v>0.2</v>
          </cell>
          <cell r="G71">
            <v>0.2</v>
          </cell>
          <cell r="I71">
            <v>1000</v>
          </cell>
          <cell r="J71">
            <v>200</v>
          </cell>
        </row>
        <row r="72">
          <cell r="B72" t="str">
            <v>OANDO</v>
          </cell>
          <cell r="C72">
            <v>4.84</v>
          </cell>
          <cell r="D72">
            <v>4.84</v>
          </cell>
          <cell r="E72">
            <v>4.9000000000000004</v>
          </cell>
          <cell r="F72">
            <v>4.8499999999999996</v>
          </cell>
          <cell r="G72">
            <v>4.8499999999999996</v>
          </cell>
          <cell r="I72">
            <v>933128</v>
          </cell>
          <cell r="J72">
            <v>4542493.62</v>
          </cell>
        </row>
        <row r="73">
          <cell r="B73" t="str">
            <v>OKOMUOIL</v>
          </cell>
          <cell r="C73">
            <v>150</v>
          </cell>
          <cell r="D73">
            <v>150</v>
          </cell>
          <cell r="E73">
            <v>153.9</v>
          </cell>
          <cell r="F73">
            <v>153.9</v>
          </cell>
          <cell r="G73">
            <v>153.9</v>
          </cell>
          <cell r="I73">
            <v>194498</v>
          </cell>
          <cell r="J73">
            <v>29574023.600000001</v>
          </cell>
        </row>
        <row r="74">
          <cell r="B74" t="str">
            <v>OMATEK</v>
          </cell>
          <cell r="C74">
            <v>0.2</v>
          </cell>
          <cell r="D74">
            <v>0.2</v>
          </cell>
          <cell r="G74">
            <v>0.2</v>
          </cell>
          <cell r="I74">
            <v>100</v>
          </cell>
          <cell r="J74">
            <v>20</v>
          </cell>
        </row>
        <row r="75">
          <cell r="B75" t="str">
            <v>PRESCO</v>
          </cell>
          <cell r="C75">
            <v>132.9</v>
          </cell>
          <cell r="D75">
            <v>132.9</v>
          </cell>
          <cell r="G75">
            <v>132.9</v>
          </cell>
          <cell r="I75">
            <v>490532</v>
          </cell>
          <cell r="J75">
            <v>63325894.200000003</v>
          </cell>
        </row>
        <row r="76">
          <cell r="B76" t="str">
            <v>PRESTIGE</v>
          </cell>
          <cell r="C76">
            <v>0.4</v>
          </cell>
          <cell r="D76">
            <v>0.4</v>
          </cell>
          <cell r="G76">
            <v>0.4</v>
          </cell>
          <cell r="I76">
            <v>5225</v>
          </cell>
          <cell r="J76">
            <v>2195</v>
          </cell>
        </row>
        <row r="77">
          <cell r="B77" t="str">
            <v>PZ</v>
          </cell>
          <cell r="C77">
            <v>9.4</v>
          </cell>
          <cell r="D77">
            <v>9.4</v>
          </cell>
          <cell r="G77">
            <v>9.4</v>
          </cell>
          <cell r="I77">
            <v>274172</v>
          </cell>
          <cell r="J77">
            <v>2583248.2000000002</v>
          </cell>
        </row>
        <row r="78">
          <cell r="B78" t="str">
            <v>REDSTAREX</v>
          </cell>
          <cell r="C78">
            <v>3</v>
          </cell>
          <cell r="D78">
            <v>3</v>
          </cell>
          <cell r="G78">
            <v>3</v>
          </cell>
          <cell r="I78">
            <v>61030</v>
          </cell>
          <cell r="J78">
            <v>187782.7</v>
          </cell>
        </row>
        <row r="79">
          <cell r="B79" t="str">
            <v>REGALINS</v>
          </cell>
          <cell r="C79">
            <v>0.35</v>
          </cell>
          <cell r="D79">
            <v>0.35</v>
          </cell>
          <cell r="E79">
            <v>0.32</v>
          </cell>
          <cell r="F79">
            <v>0.32</v>
          </cell>
          <cell r="G79">
            <v>0.32</v>
          </cell>
          <cell r="I79">
            <v>301950</v>
          </cell>
          <cell r="J79">
            <v>97774</v>
          </cell>
        </row>
        <row r="80">
          <cell r="B80" t="str">
            <v>ROYALEX</v>
          </cell>
          <cell r="C80">
            <v>0.95</v>
          </cell>
          <cell r="D80">
            <v>0.95</v>
          </cell>
          <cell r="E80">
            <v>1.01</v>
          </cell>
          <cell r="F80">
            <v>0.95</v>
          </cell>
          <cell r="G80">
            <v>1.01</v>
          </cell>
          <cell r="I80">
            <v>1082200</v>
          </cell>
          <cell r="J80">
            <v>1054005.69</v>
          </cell>
        </row>
        <row r="81">
          <cell r="B81" t="str">
            <v>RTBRISCOE</v>
          </cell>
          <cell r="C81">
            <v>0.59</v>
          </cell>
          <cell r="D81">
            <v>0.59</v>
          </cell>
          <cell r="E81">
            <v>0.6</v>
          </cell>
          <cell r="F81">
            <v>0.56999999999999995</v>
          </cell>
          <cell r="G81">
            <v>0.57999999999999996</v>
          </cell>
          <cell r="I81">
            <v>3171429</v>
          </cell>
          <cell r="J81">
            <v>1822401.35</v>
          </cell>
        </row>
        <row r="82">
          <cell r="B82" t="str">
            <v>SOVRENINS</v>
          </cell>
          <cell r="C82">
            <v>0.25</v>
          </cell>
          <cell r="D82">
            <v>0.25</v>
          </cell>
          <cell r="E82">
            <v>0.27</v>
          </cell>
          <cell r="F82">
            <v>0.25</v>
          </cell>
          <cell r="G82">
            <v>0.25</v>
          </cell>
          <cell r="I82">
            <v>9847000</v>
          </cell>
          <cell r="J82">
            <v>2564862</v>
          </cell>
        </row>
        <row r="83">
          <cell r="B83" t="str">
            <v>STANBIC</v>
          </cell>
          <cell r="C83">
            <v>33.25</v>
          </cell>
          <cell r="D83">
            <v>33.25</v>
          </cell>
          <cell r="G83">
            <v>33.25</v>
          </cell>
          <cell r="I83">
            <v>33162</v>
          </cell>
          <cell r="J83">
            <v>1122400.55</v>
          </cell>
        </row>
        <row r="84">
          <cell r="B84" t="str">
            <v>STERLNBANK</v>
          </cell>
          <cell r="C84">
            <v>1.45</v>
          </cell>
          <cell r="D84">
            <v>1.45</v>
          </cell>
          <cell r="E84">
            <v>1.49</v>
          </cell>
          <cell r="F84">
            <v>1.45</v>
          </cell>
          <cell r="G84">
            <v>1.49</v>
          </cell>
          <cell r="I84">
            <v>2433046</v>
          </cell>
          <cell r="J84">
            <v>3575555.76</v>
          </cell>
        </row>
        <row r="85">
          <cell r="B85" t="str">
            <v>SUNUASSUR</v>
          </cell>
          <cell r="C85">
            <v>0.36</v>
          </cell>
          <cell r="D85">
            <v>0.36</v>
          </cell>
          <cell r="E85">
            <v>0.34</v>
          </cell>
          <cell r="F85">
            <v>0.33</v>
          </cell>
          <cell r="G85">
            <v>0.33</v>
          </cell>
          <cell r="I85">
            <v>4019400</v>
          </cell>
          <cell r="J85">
            <v>1331872</v>
          </cell>
        </row>
        <row r="86">
          <cell r="B86" t="str">
            <v>TOTAL</v>
          </cell>
          <cell r="C86">
            <v>238.5</v>
          </cell>
          <cell r="D86">
            <v>238.5</v>
          </cell>
          <cell r="G86">
            <v>238.5</v>
          </cell>
          <cell r="I86">
            <v>486402</v>
          </cell>
          <cell r="J86">
            <v>112144682</v>
          </cell>
        </row>
        <row r="87">
          <cell r="B87" t="str">
            <v>TRANSCORP</v>
          </cell>
          <cell r="C87">
            <v>1</v>
          </cell>
          <cell r="D87">
            <v>1</v>
          </cell>
          <cell r="E87">
            <v>1.01</v>
          </cell>
          <cell r="F87">
            <v>1</v>
          </cell>
          <cell r="G87">
            <v>1.01</v>
          </cell>
          <cell r="I87">
            <v>12407805</v>
          </cell>
          <cell r="J87">
            <v>12423215.949999999</v>
          </cell>
        </row>
        <row r="88">
          <cell r="B88" t="str">
            <v>TRANSEXPR</v>
          </cell>
          <cell r="C88">
            <v>0.81</v>
          </cell>
          <cell r="D88">
            <v>0.81</v>
          </cell>
          <cell r="G88">
            <v>0.81</v>
          </cell>
          <cell r="I88">
            <v>85000</v>
          </cell>
          <cell r="J88">
            <v>62450</v>
          </cell>
        </row>
        <row r="89">
          <cell r="B89" t="str">
            <v>UACN</v>
          </cell>
          <cell r="C89">
            <v>11.5</v>
          </cell>
          <cell r="D89">
            <v>11.5</v>
          </cell>
          <cell r="E89">
            <v>11.55</v>
          </cell>
          <cell r="F89">
            <v>11.55</v>
          </cell>
          <cell r="G89">
            <v>11.55</v>
          </cell>
          <cell r="I89">
            <v>1539461</v>
          </cell>
          <cell r="J89">
            <v>17786394.050000001</v>
          </cell>
        </row>
        <row r="90">
          <cell r="B90" t="str">
            <v>UBN</v>
          </cell>
          <cell r="C90">
            <v>6.2</v>
          </cell>
          <cell r="D90">
            <v>6.2</v>
          </cell>
          <cell r="E90">
            <v>6.25</v>
          </cell>
          <cell r="F90">
            <v>6.2</v>
          </cell>
          <cell r="G90">
            <v>6.25</v>
          </cell>
          <cell r="I90">
            <v>2540684</v>
          </cell>
          <cell r="J90">
            <v>15873147.9</v>
          </cell>
        </row>
        <row r="91">
          <cell r="B91" t="str">
            <v>UCAP</v>
          </cell>
          <cell r="C91">
            <v>13.6</v>
          </cell>
          <cell r="D91">
            <v>13.6</v>
          </cell>
          <cell r="E91">
            <v>13.6</v>
          </cell>
          <cell r="F91">
            <v>13.5</v>
          </cell>
          <cell r="G91">
            <v>13.5</v>
          </cell>
          <cell r="I91">
            <v>3630516</v>
          </cell>
          <cell r="J91">
            <v>49280153.200000003</v>
          </cell>
        </row>
        <row r="92">
          <cell r="B92" t="str">
            <v>UNILEVER</v>
          </cell>
          <cell r="C92">
            <v>12.75</v>
          </cell>
          <cell r="D92">
            <v>12.75</v>
          </cell>
          <cell r="E92">
            <v>12.3</v>
          </cell>
          <cell r="F92">
            <v>12.2</v>
          </cell>
          <cell r="G92">
            <v>12.2</v>
          </cell>
          <cell r="I92">
            <v>2169625</v>
          </cell>
          <cell r="J92">
            <v>26518814.850000001</v>
          </cell>
        </row>
        <row r="93">
          <cell r="B93" t="str">
            <v>UNIONDICON</v>
          </cell>
          <cell r="C93">
            <v>9.9</v>
          </cell>
          <cell r="D93">
            <v>9.9</v>
          </cell>
          <cell r="E93">
            <v>8.9499999999999993</v>
          </cell>
          <cell r="F93">
            <v>8.9499999999999993</v>
          </cell>
          <cell r="G93">
            <v>8.9499999999999993</v>
          </cell>
          <cell r="I93">
            <v>198180</v>
          </cell>
          <cell r="J93">
            <v>1773711</v>
          </cell>
        </row>
        <row r="94">
          <cell r="B94" t="str">
            <v>UNITYBNK</v>
          </cell>
          <cell r="C94">
            <v>0.48</v>
          </cell>
          <cell r="D94">
            <v>0.48</v>
          </cell>
          <cell r="G94">
            <v>0.48</v>
          </cell>
          <cell r="I94">
            <v>265905</v>
          </cell>
          <cell r="J94">
            <v>125426.3</v>
          </cell>
        </row>
        <row r="95">
          <cell r="B95" t="str">
            <v>UNIVINSURE</v>
          </cell>
          <cell r="C95">
            <v>0.2</v>
          </cell>
          <cell r="D95">
            <v>0.2</v>
          </cell>
          <cell r="E95">
            <v>0.2</v>
          </cell>
          <cell r="F95">
            <v>0.2</v>
          </cell>
          <cell r="G95">
            <v>0.2</v>
          </cell>
          <cell r="I95">
            <v>73046652</v>
          </cell>
          <cell r="J95">
            <v>14609330.4</v>
          </cell>
        </row>
        <row r="96">
          <cell r="B96" t="str">
            <v>UPDC</v>
          </cell>
          <cell r="C96">
            <v>0.86</v>
          </cell>
          <cell r="D96">
            <v>0.86</v>
          </cell>
          <cell r="E96">
            <v>0.87</v>
          </cell>
          <cell r="F96">
            <v>0.84</v>
          </cell>
          <cell r="G96">
            <v>0.84</v>
          </cell>
          <cell r="I96">
            <v>6421045</v>
          </cell>
          <cell r="J96">
            <v>5404165.3300000001</v>
          </cell>
        </row>
        <row r="97">
          <cell r="B97" t="str">
            <v>UPL</v>
          </cell>
          <cell r="C97">
            <v>2.4500000000000002</v>
          </cell>
          <cell r="D97">
            <v>2.4500000000000002</v>
          </cell>
          <cell r="E97">
            <v>2.4500000000000002</v>
          </cell>
          <cell r="F97">
            <v>2.4500000000000002</v>
          </cell>
          <cell r="G97">
            <v>2.4500000000000002</v>
          </cell>
          <cell r="I97">
            <v>4296033</v>
          </cell>
          <cell r="J97">
            <v>10525391.85</v>
          </cell>
        </row>
        <row r="98">
          <cell r="B98" t="str">
            <v>VITAFOAM</v>
          </cell>
          <cell r="C98">
            <v>22.4</v>
          </cell>
          <cell r="D98">
            <v>22.4</v>
          </cell>
          <cell r="G98">
            <v>22.4</v>
          </cell>
          <cell r="I98">
            <v>1180572</v>
          </cell>
          <cell r="J98">
            <v>26027232.100000001</v>
          </cell>
        </row>
        <row r="99">
          <cell r="B99" t="str">
            <v>WAPIC</v>
          </cell>
          <cell r="C99">
            <v>0.42</v>
          </cell>
          <cell r="D99">
            <v>0.42</v>
          </cell>
          <cell r="E99">
            <v>0.46</v>
          </cell>
          <cell r="F99">
            <v>0.42</v>
          </cell>
          <cell r="G99">
            <v>0.46</v>
          </cell>
          <cell r="I99">
            <v>3802054</v>
          </cell>
          <cell r="J99">
            <v>1726133.4</v>
          </cell>
        </row>
        <row r="100">
          <cell r="B100" t="str">
            <v>WEMABANK</v>
          </cell>
          <cell r="C100">
            <v>3.1</v>
          </cell>
          <cell r="D100">
            <v>3.1</v>
          </cell>
          <cell r="E100">
            <v>3.12</v>
          </cell>
          <cell r="F100">
            <v>3</v>
          </cell>
          <cell r="G100">
            <v>3.12</v>
          </cell>
          <cell r="I100">
            <v>3496201</v>
          </cell>
          <cell r="J100">
            <v>10727989.710000001</v>
          </cell>
        </row>
        <row r="101">
          <cell r="B101" t="str">
            <v>ACCESSCORP</v>
          </cell>
          <cell r="C101">
            <v>9.65</v>
          </cell>
          <cell r="D101">
            <v>9.65</v>
          </cell>
          <cell r="E101">
            <v>9.6999999999999993</v>
          </cell>
          <cell r="F101">
            <v>9.5</v>
          </cell>
          <cell r="G101">
            <v>9.6</v>
          </cell>
          <cell r="I101">
            <v>6607411</v>
          </cell>
          <cell r="J101">
            <v>63711575.600000001</v>
          </cell>
        </row>
        <row r="102">
          <cell r="B102" t="str">
            <v>DANGCEM</v>
          </cell>
          <cell r="C102">
            <v>280</v>
          </cell>
          <cell r="D102">
            <v>280</v>
          </cell>
          <cell r="E102">
            <v>285.39999999999998</v>
          </cell>
          <cell r="F102">
            <v>285.39999999999998</v>
          </cell>
          <cell r="G102">
            <v>285.39999999999998</v>
          </cell>
          <cell r="I102">
            <v>465155</v>
          </cell>
          <cell r="J102">
            <v>133479172.7</v>
          </cell>
        </row>
        <row r="103">
          <cell r="B103" t="str">
            <v>FBNH</v>
          </cell>
          <cell r="C103">
            <v>11.95</v>
          </cell>
          <cell r="D103">
            <v>11.95</v>
          </cell>
          <cell r="E103">
            <v>11.95</v>
          </cell>
          <cell r="F103">
            <v>11.7</v>
          </cell>
          <cell r="G103">
            <v>11.95</v>
          </cell>
          <cell r="I103">
            <v>2339734</v>
          </cell>
          <cell r="J103">
            <v>27564005.449999999</v>
          </cell>
        </row>
        <row r="104">
          <cell r="B104" t="str">
            <v>MTNN</v>
          </cell>
          <cell r="C104">
            <v>213</v>
          </cell>
          <cell r="D104">
            <v>213</v>
          </cell>
          <cell r="E104">
            <v>213</v>
          </cell>
          <cell r="F104">
            <v>213</v>
          </cell>
          <cell r="G104">
            <v>213</v>
          </cell>
          <cell r="I104">
            <v>2953055</v>
          </cell>
          <cell r="J104">
            <v>629026023.29999995</v>
          </cell>
        </row>
        <row r="105">
          <cell r="B105" t="str">
            <v>SEPLAT</v>
          </cell>
          <cell r="C105">
            <v>985</v>
          </cell>
          <cell r="D105">
            <v>985</v>
          </cell>
          <cell r="E105">
            <v>1030</v>
          </cell>
          <cell r="F105">
            <v>1030</v>
          </cell>
          <cell r="G105">
            <v>1030</v>
          </cell>
          <cell r="I105">
            <v>373720</v>
          </cell>
          <cell r="J105">
            <v>383318290.19999999</v>
          </cell>
        </row>
        <row r="106">
          <cell r="B106" t="str">
            <v>UBA</v>
          </cell>
          <cell r="C106">
            <v>8</v>
          </cell>
          <cell r="D106">
            <v>8</v>
          </cell>
          <cell r="E106">
            <v>8</v>
          </cell>
          <cell r="F106">
            <v>8</v>
          </cell>
          <cell r="G106">
            <v>8</v>
          </cell>
          <cell r="I106">
            <v>20061972</v>
          </cell>
          <cell r="J106">
            <v>160502961.55000001</v>
          </cell>
        </row>
        <row r="107">
          <cell r="B107" t="str">
            <v>WAPCO</v>
          </cell>
          <cell r="C107">
            <v>23.05</v>
          </cell>
          <cell r="D107">
            <v>23.05</v>
          </cell>
          <cell r="E107">
            <v>23.05</v>
          </cell>
          <cell r="F107">
            <v>23.05</v>
          </cell>
          <cell r="G107">
            <v>23.05</v>
          </cell>
          <cell r="I107">
            <v>3183138</v>
          </cell>
          <cell r="J107">
            <v>73379855.5</v>
          </cell>
        </row>
        <row r="108">
          <cell r="B108" t="str">
            <v>ZENITHBANK</v>
          </cell>
          <cell r="C108">
            <v>24.85</v>
          </cell>
          <cell r="D108">
            <v>24.85</v>
          </cell>
          <cell r="E108">
            <v>24.65</v>
          </cell>
          <cell r="F108">
            <v>23.8</v>
          </cell>
          <cell r="G108">
            <v>24</v>
          </cell>
          <cell r="I108">
            <v>23653793</v>
          </cell>
          <cell r="J108">
            <v>571508397.89999998</v>
          </cell>
        </row>
        <row r="109">
          <cell r="B109" t="str">
            <v>ETRANZACT</v>
          </cell>
          <cell r="C109">
            <v>2.65</v>
          </cell>
          <cell r="D109">
            <v>2.65</v>
          </cell>
          <cell r="G109">
            <v>2.65</v>
          </cell>
          <cell r="I109">
            <v>37403</v>
          </cell>
          <cell r="J109">
            <v>106965.55</v>
          </cell>
        </row>
        <row r="110">
          <cell r="B110" t="str">
            <v>ABBEYBDS</v>
          </cell>
          <cell r="C110">
            <v>1.05</v>
          </cell>
          <cell r="D110">
            <v>1.05</v>
          </cell>
          <cell r="E110">
            <v>1.06</v>
          </cell>
          <cell r="F110">
            <v>1.06</v>
          </cell>
          <cell r="G110">
            <v>1.06</v>
          </cell>
          <cell r="I110">
            <v>11238689</v>
          </cell>
          <cell r="J110">
            <v>11913010.34</v>
          </cell>
        </row>
        <row r="111">
          <cell r="B111" t="str">
            <v>ALEX</v>
          </cell>
          <cell r="C111">
            <v>7.2</v>
          </cell>
          <cell r="D111">
            <v>7.2</v>
          </cell>
          <cell r="G111">
            <v>7.2</v>
          </cell>
          <cell r="I111">
            <v>300</v>
          </cell>
          <cell r="J111">
            <v>1950</v>
          </cell>
        </row>
        <row r="112">
          <cell r="B112" t="str">
            <v>VERITASKAP</v>
          </cell>
          <cell r="C112">
            <v>0.21</v>
          </cell>
          <cell r="D112">
            <v>0.21</v>
          </cell>
          <cell r="E112">
            <v>0.21</v>
          </cell>
          <cell r="F112">
            <v>0.2</v>
          </cell>
          <cell r="G112">
            <v>0.21</v>
          </cell>
          <cell r="I112">
            <v>12074138</v>
          </cell>
          <cell r="J112">
            <v>2527408.29</v>
          </cell>
        </row>
        <row r="113">
          <cell r="B113" t="str">
            <v>SKYAVN</v>
          </cell>
          <cell r="C113">
            <v>5.8</v>
          </cell>
          <cell r="D113">
            <v>5.8</v>
          </cell>
          <cell r="G113">
            <v>5.8</v>
          </cell>
          <cell r="I113">
            <v>200</v>
          </cell>
          <cell r="J113">
            <v>1276</v>
          </cell>
        </row>
        <row r="114">
          <cell r="B114" t="str">
            <v>TANTALIZER</v>
          </cell>
          <cell r="C114">
            <v>0.2</v>
          </cell>
          <cell r="D114">
            <v>0.2</v>
          </cell>
          <cell r="G114">
            <v>0.2</v>
          </cell>
          <cell r="I114">
            <v>480</v>
          </cell>
          <cell r="J114">
            <v>96</v>
          </cell>
        </row>
        <row r="115">
          <cell r="B115" t="str">
            <v>JULI</v>
          </cell>
          <cell r="C115">
            <v>0.79</v>
          </cell>
          <cell r="D115">
            <v>0.79</v>
          </cell>
          <cell r="G115">
            <v>0.79</v>
          </cell>
          <cell r="I115">
            <v>24636</v>
          </cell>
          <cell r="J115">
            <v>17737.919999999998</v>
          </cell>
        </row>
        <row r="116">
          <cell r="B116" t="str">
            <v>FMN2023S3A</v>
          </cell>
          <cell r="C116">
            <v>100</v>
          </cell>
          <cell r="D116">
            <v>100</v>
          </cell>
          <cell r="G116">
            <v>100</v>
          </cell>
        </row>
        <row r="117">
          <cell r="B117" t="str">
            <v>FMN2025S3B</v>
          </cell>
          <cell r="C117">
            <v>100</v>
          </cell>
          <cell r="D117">
            <v>100</v>
          </cell>
          <cell r="G117">
            <v>100</v>
          </cell>
        </row>
        <row r="118">
          <cell r="B118" t="str">
            <v>FOB2021S1</v>
          </cell>
          <cell r="C118">
            <v>100</v>
          </cell>
          <cell r="D118">
            <v>100</v>
          </cell>
          <cell r="G118">
            <v>100</v>
          </cell>
        </row>
        <row r="119">
          <cell r="B119" t="str">
            <v>GMB2019S1</v>
          </cell>
          <cell r="C119">
            <v>100</v>
          </cell>
          <cell r="D119">
            <v>100</v>
          </cell>
          <cell r="G119">
            <v>100</v>
          </cell>
        </row>
        <row r="120">
          <cell r="B120" t="str">
            <v>GMB2022S1</v>
          </cell>
          <cell r="C120">
            <v>100</v>
          </cell>
          <cell r="D120">
            <v>100</v>
          </cell>
          <cell r="G120">
            <v>100</v>
          </cell>
        </row>
        <row r="121">
          <cell r="B121" t="str">
            <v>IAO2026S1</v>
          </cell>
          <cell r="C121">
            <v>100</v>
          </cell>
          <cell r="D121">
            <v>100</v>
          </cell>
          <cell r="G121">
            <v>100</v>
          </cell>
        </row>
        <row r="122">
          <cell r="B122" t="str">
            <v>KGB2020S1</v>
          </cell>
          <cell r="C122">
            <v>100</v>
          </cell>
          <cell r="D122">
            <v>100</v>
          </cell>
          <cell r="G122">
            <v>100</v>
          </cell>
        </row>
        <row r="123">
          <cell r="B123" t="str">
            <v>KGB2022S2</v>
          </cell>
          <cell r="C123">
            <v>100</v>
          </cell>
          <cell r="D123">
            <v>100</v>
          </cell>
          <cell r="G123">
            <v>100</v>
          </cell>
        </row>
        <row r="124">
          <cell r="B124" t="str">
            <v>LAB2023S1</v>
          </cell>
          <cell r="C124">
            <v>100</v>
          </cell>
          <cell r="D124">
            <v>100</v>
          </cell>
          <cell r="G124">
            <v>100</v>
          </cell>
        </row>
        <row r="125">
          <cell r="B125" t="str">
            <v>LAB2027T2</v>
          </cell>
          <cell r="C125">
            <v>100</v>
          </cell>
          <cell r="D125">
            <v>100</v>
          </cell>
          <cell r="G125">
            <v>100</v>
          </cell>
        </row>
        <row r="126">
          <cell r="B126" t="str">
            <v>LAB2027T4</v>
          </cell>
          <cell r="C126">
            <v>100</v>
          </cell>
          <cell r="D126">
            <v>100</v>
          </cell>
          <cell r="G126">
            <v>100</v>
          </cell>
        </row>
        <row r="127">
          <cell r="B127" t="str">
            <v>LMS2025S2</v>
          </cell>
          <cell r="C127">
            <v>100</v>
          </cell>
          <cell r="D127">
            <v>100</v>
          </cell>
          <cell r="G127">
            <v>100</v>
          </cell>
        </row>
        <row r="128">
          <cell r="B128" t="str">
            <v>MCI2026S1</v>
          </cell>
          <cell r="C128">
            <v>100</v>
          </cell>
          <cell r="D128">
            <v>100</v>
          </cell>
          <cell r="G128">
            <v>100</v>
          </cell>
        </row>
        <row r="129">
          <cell r="B129" t="str">
            <v>MRE2022S1</v>
          </cell>
          <cell r="C129">
            <v>100</v>
          </cell>
          <cell r="D129">
            <v>100</v>
          </cell>
          <cell r="G129">
            <v>100</v>
          </cell>
        </row>
        <row r="130">
          <cell r="B130" t="str">
            <v>MRE2023S2A</v>
          </cell>
          <cell r="C130">
            <v>100</v>
          </cell>
          <cell r="D130">
            <v>100</v>
          </cell>
          <cell r="G130">
            <v>100</v>
          </cell>
        </row>
        <row r="131">
          <cell r="B131" t="str">
            <v>MRE2023S2B</v>
          </cell>
          <cell r="C131">
            <v>100</v>
          </cell>
          <cell r="D131">
            <v>100</v>
          </cell>
          <cell r="G131">
            <v>100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>
        <row r="2">
          <cell r="B2" t="str">
            <v>ABBEYBDS</v>
          </cell>
          <cell r="C2">
            <v>1.05</v>
          </cell>
          <cell r="D2">
            <v>0.86</v>
          </cell>
        </row>
        <row r="3">
          <cell r="B3" t="str">
            <v>ABCTRANS</v>
          </cell>
          <cell r="C3">
            <v>0.48</v>
          </cell>
          <cell r="D3">
            <v>0.28999999999999998</v>
          </cell>
        </row>
        <row r="4">
          <cell r="B4" t="str">
            <v>ACADEMY</v>
          </cell>
          <cell r="C4">
            <v>2</v>
          </cell>
          <cell r="D4">
            <v>0.32</v>
          </cell>
        </row>
        <row r="5">
          <cell r="B5" t="str">
            <v>ACCESS</v>
          </cell>
          <cell r="C5">
            <v>10.3</v>
          </cell>
          <cell r="D5">
            <v>9.75</v>
          </cell>
        </row>
        <row r="6">
          <cell r="B6" t="str">
            <v>AFRINSURE</v>
          </cell>
          <cell r="C6">
            <v>0.2</v>
          </cell>
          <cell r="D6">
            <v>0.2</v>
          </cell>
        </row>
        <row r="7">
          <cell r="B7" t="str">
            <v>AFRIPRUD</v>
          </cell>
          <cell r="C7">
            <v>8.15</v>
          </cell>
          <cell r="D7">
            <v>5.2</v>
          </cell>
        </row>
        <row r="8">
          <cell r="B8" t="str">
            <v>AFROMEDIA</v>
          </cell>
          <cell r="C8">
            <v>0.2</v>
          </cell>
          <cell r="D8">
            <v>0.2</v>
          </cell>
        </row>
        <row r="9">
          <cell r="B9" t="str">
            <v>AIICO</v>
          </cell>
          <cell r="C9">
            <v>0.91</v>
          </cell>
          <cell r="D9">
            <v>0.38571440000000001</v>
          </cell>
        </row>
        <row r="10">
          <cell r="B10" t="str">
            <v>AIRTELAFRI</v>
          </cell>
          <cell r="C10">
            <v>1398.1</v>
          </cell>
          <cell r="D10">
            <v>601</v>
          </cell>
        </row>
        <row r="11">
          <cell r="B11" t="str">
            <v>ALEX</v>
          </cell>
          <cell r="C11">
            <v>8.1</v>
          </cell>
          <cell r="D11">
            <v>6.5</v>
          </cell>
        </row>
        <row r="12">
          <cell r="B12" t="str">
            <v>ARBICO</v>
          </cell>
          <cell r="C12">
            <v>1.03</v>
          </cell>
          <cell r="D12">
            <v>1.03</v>
          </cell>
        </row>
        <row r="13">
          <cell r="B13" t="str">
            <v>ARDOVA</v>
          </cell>
          <cell r="C13">
            <v>18</v>
          </cell>
          <cell r="D13">
            <v>11.5</v>
          </cell>
        </row>
        <row r="14">
          <cell r="B14" t="str">
            <v>ASOSAVINGS</v>
          </cell>
          <cell r="C14">
            <v>0.5</v>
          </cell>
          <cell r="D14">
            <v>0.5</v>
          </cell>
        </row>
        <row r="15">
          <cell r="B15" t="str">
            <v>BERGER</v>
          </cell>
          <cell r="C15">
            <v>9.85</v>
          </cell>
          <cell r="D15">
            <v>6.05</v>
          </cell>
        </row>
        <row r="16">
          <cell r="B16" t="str">
            <v>BETAGLAS</v>
          </cell>
          <cell r="C16">
            <v>58.2</v>
          </cell>
          <cell r="D16">
            <v>47.7</v>
          </cell>
        </row>
        <row r="17">
          <cell r="B17" t="str">
            <v>BUACEMENT</v>
          </cell>
          <cell r="C17">
            <v>77.900000000000006</v>
          </cell>
          <cell r="D17">
            <v>60.55</v>
          </cell>
        </row>
        <row r="18">
          <cell r="B18" t="str">
            <v>CADBURY</v>
          </cell>
          <cell r="C18">
            <v>9.5</v>
          </cell>
          <cell r="D18">
            <v>7.65</v>
          </cell>
        </row>
        <row r="19">
          <cell r="B19" t="str">
            <v>CAVERTON</v>
          </cell>
          <cell r="C19">
            <v>2.04</v>
          </cell>
          <cell r="D19">
            <v>1.18</v>
          </cell>
        </row>
        <row r="20">
          <cell r="B20" t="str">
            <v>CAP</v>
          </cell>
          <cell r="C20">
            <v>24.4</v>
          </cell>
          <cell r="D20">
            <v>17.55</v>
          </cell>
        </row>
        <row r="21">
          <cell r="B21" t="str">
            <v>CAPHOTEL</v>
          </cell>
          <cell r="C21">
            <v>3.19</v>
          </cell>
          <cell r="D21">
            <v>2.2000000000000002</v>
          </cell>
        </row>
        <row r="22">
          <cell r="B22" t="str">
            <v>CHAMPION</v>
          </cell>
          <cell r="C22">
            <v>3.2</v>
          </cell>
          <cell r="D22">
            <v>1.8</v>
          </cell>
        </row>
        <row r="23">
          <cell r="B23" t="str">
            <v>CHAMS</v>
          </cell>
          <cell r="C23">
            <v>0.26</v>
          </cell>
          <cell r="D23">
            <v>0.2</v>
          </cell>
        </row>
        <row r="24">
          <cell r="B24" t="str">
            <v>CHELLARAM</v>
          </cell>
          <cell r="C24">
            <v>2.41</v>
          </cell>
          <cell r="D24">
            <v>2.2400000000000002</v>
          </cell>
        </row>
        <row r="25">
          <cell r="B25" t="str">
            <v>CHIPLC</v>
          </cell>
          <cell r="C25">
            <v>0.8</v>
          </cell>
          <cell r="D25">
            <v>0.28999999999999998</v>
          </cell>
        </row>
        <row r="26">
          <cell r="B26" t="str">
            <v>CILEASING</v>
          </cell>
          <cell r="C26">
            <v>5</v>
          </cell>
          <cell r="D26">
            <v>3.25</v>
          </cell>
        </row>
        <row r="27">
          <cell r="B27" t="str">
            <v>CONOIL</v>
          </cell>
          <cell r="C27">
            <v>26.5</v>
          </cell>
          <cell r="D27">
            <v>17</v>
          </cell>
        </row>
        <row r="28">
          <cell r="B28" t="str">
            <v>CORNERST</v>
          </cell>
          <cell r="C28">
            <v>0.74</v>
          </cell>
          <cell r="D28">
            <v>0.46</v>
          </cell>
        </row>
        <row r="29">
          <cell r="B29" t="str">
            <v>COURTVILLE</v>
          </cell>
          <cell r="C29">
            <v>0.65</v>
          </cell>
          <cell r="D29">
            <v>0.2</v>
          </cell>
        </row>
        <row r="30">
          <cell r="B30" t="str">
            <v>CUSTODIAN</v>
          </cell>
          <cell r="C30">
            <v>8.4499999999999993</v>
          </cell>
          <cell r="D30">
            <v>5.75</v>
          </cell>
        </row>
        <row r="31">
          <cell r="B31" t="str">
            <v>CUTIX</v>
          </cell>
          <cell r="C31">
            <v>3.35</v>
          </cell>
          <cell r="D31">
            <v>0.93</v>
          </cell>
        </row>
        <row r="32">
          <cell r="B32" t="str">
            <v>CWG</v>
          </cell>
          <cell r="C32">
            <v>2.79</v>
          </cell>
          <cell r="D32">
            <v>0.99</v>
          </cell>
        </row>
        <row r="33">
          <cell r="B33" t="str">
            <v>DAARCOMM</v>
          </cell>
          <cell r="C33">
            <v>0.21</v>
          </cell>
          <cell r="D33">
            <v>0.2</v>
          </cell>
        </row>
        <row r="34">
          <cell r="B34" t="str">
            <v>DANGCEM</v>
          </cell>
          <cell r="C34">
            <v>284.89999999999998</v>
          </cell>
          <cell r="D34">
            <v>204</v>
          </cell>
        </row>
        <row r="35">
          <cell r="B35" t="str">
            <v>DANGSUGAR</v>
          </cell>
          <cell r="C35">
            <v>18.75</v>
          </cell>
          <cell r="D35">
            <v>15</v>
          </cell>
        </row>
        <row r="36">
          <cell r="B36" t="str">
            <v>DEAPCAP</v>
          </cell>
          <cell r="C36">
            <v>0.2</v>
          </cell>
          <cell r="D36">
            <v>0.2</v>
          </cell>
        </row>
        <row r="37">
          <cell r="B37" t="str">
            <v>DUNLOP</v>
          </cell>
          <cell r="C37">
            <v>0.2</v>
          </cell>
          <cell r="D37">
            <v>0.2</v>
          </cell>
        </row>
        <row r="38">
          <cell r="B38" t="str">
            <v>EKOCORP</v>
          </cell>
          <cell r="C38">
            <v>6</v>
          </cell>
          <cell r="D38">
            <v>5.4</v>
          </cell>
        </row>
        <row r="39">
          <cell r="B39" t="str">
            <v>ELLAHLAKES</v>
          </cell>
          <cell r="C39">
            <v>4.5</v>
          </cell>
          <cell r="D39">
            <v>3.12</v>
          </cell>
        </row>
        <row r="40">
          <cell r="B40" t="str">
            <v>ENAMELWA</v>
          </cell>
          <cell r="C40">
            <v>19.899999999999999</v>
          </cell>
          <cell r="D40">
            <v>14.6</v>
          </cell>
        </row>
        <row r="41">
          <cell r="B41" t="str">
            <v>ETERNA</v>
          </cell>
          <cell r="C41">
            <v>8.8000000000000007</v>
          </cell>
          <cell r="D41">
            <v>4.76</v>
          </cell>
        </row>
        <row r="42">
          <cell r="B42" t="str">
            <v>ETI</v>
          </cell>
          <cell r="C42">
            <v>13.2</v>
          </cell>
          <cell r="D42">
            <v>4.8</v>
          </cell>
        </row>
        <row r="43">
          <cell r="B43" t="str">
            <v>ETRANZACT</v>
          </cell>
          <cell r="C43">
            <v>2.66</v>
          </cell>
          <cell r="D43">
            <v>1.85</v>
          </cell>
        </row>
        <row r="44">
          <cell r="B44" t="str">
            <v>FBNH</v>
          </cell>
          <cell r="C44">
            <v>12.9</v>
          </cell>
          <cell r="D44">
            <v>6.25</v>
          </cell>
        </row>
        <row r="45">
          <cell r="B45" t="str">
            <v>FCMB</v>
          </cell>
          <cell r="C45">
            <v>3.8</v>
          </cell>
          <cell r="D45">
            <v>2.66</v>
          </cell>
        </row>
        <row r="46">
          <cell r="B46" t="str">
            <v>FIDELITYBK</v>
          </cell>
          <cell r="C46">
            <v>3.33</v>
          </cell>
          <cell r="D46">
            <v>2.08</v>
          </cell>
        </row>
        <row r="47">
          <cell r="B47" t="str">
            <v>FIDSON</v>
          </cell>
          <cell r="C47">
            <v>8.5500000000000007</v>
          </cell>
          <cell r="D47">
            <v>4.1500000000000004</v>
          </cell>
        </row>
        <row r="48">
          <cell r="B48" t="str">
            <v>FLOURMILL</v>
          </cell>
          <cell r="C48">
            <v>35.35</v>
          </cell>
          <cell r="D48">
            <v>27.2</v>
          </cell>
        </row>
        <row r="49">
          <cell r="B49" t="str">
            <v>FTNCOCOA</v>
          </cell>
          <cell r="C49">
            <v>0.6</v>
          </cell>
          <cell r="D49">
            <v>0.3</v>
          </cell>
        </row>
        <row r="50">
          <cell r="B50" t="str">
            <v>GLAXOSMITH</v>
          </cell>
          <cell r="C50">
            <v>7.1</v>
          </cell>
          <cell r="D50">
            <v>5.35</v>
          </cell>
        </row>
        <row r="51">
          <cell r="B51" t="str">
            <v>GOLDBREW</v>
          </cell>
          <cell r="C51">
            <v>0.81</v>
          </cell>
          <cell r="D51">
            <v>0.8</v>
          </cell>
        </row>
        <row r="52">
          <cell r="B52" t="str">
            <v>GOLDINSURE</v>
          </cell>
          <cell r="C52">
            <v>0.2</v>
          </cell>
          <cell r="D52">
            <v>0.2</v>
          </cell>
        </row>
        <row r="53">
          <cell r="B53" t="str">
            <v>GSPECPLC</v>
          </cell>
          <cell r="C53">
            <v>4.1900000000000004</v>
          </cell>
          <cell r="D53">
            <v>3.78</v>
          </cell>
        </row>
        <row r="54">
          <cell r="B54" t="str">
            <v>GTCO</v>
          </cell>
          <cell r="C54">
            <v>33</v>
          </cell>
          <cell r="D54">
            <v>22.2</v>
          </cell>
        </row>
        <row r="55">
          <cell r="B55" t="str">
            <v>GUINEAINS</v>
          </cell>
          <cell r="C55">
            <v>0.22</v>
          </cell>
          <cell r="D55">
            <v>0.2</v>
          </cell>
        </row>
        <row r="56">
          <cell r="B56" t="str">
            <v>GUINNESS</v>
          </cell>
          <cell r="C56">
            <v>74.5</v>
          </cell>
          <cell r="D56">
            <v>24.1</v>
          </cell>
        </row>
        <row r="57">
          <cell r="B57" t="str">
            <v>HONYFLOUR</v>
          </cell>
          <cell r="C57">
            <v>4.45</v>
          </cell>
          <cell r="D57">
            <v>1.0900000000000001</v>
          </cell>
        </row>
        <row r="58">
          <cell r="B58" t="str">
            <v>IKEJAHOTEL</v>
          </cell>
          <cell r="C58">
            <v>1.76</v>
          </cell>
          <cell r="D58">
            <v>0.9</v>
          </cell>
        </row>
        <row r="59">
          <cell r="B59" t="str">
            <v>INFINITY</v>
          </cell>
          <cell r="C59">
            <v>1.36</v>
          </cell>
          <cell r="D59">
            <v>1.32</v>
          </cell>
        </row>
        <row r="60">
          <cell r="B60" t="str">
            <v>INTBREW</v>
          </cell>
          <cell r="C60">
            <v>6.05</v>
          </cell>
          <cell r="D60">
            <v>4.4000000000000004</v>
          </cell>
        </row>
        <row r="61">
          <cell r="B61" t="str">
            <v>INTENEGINS</v>
          </cell>
          <cell r="C61">
            <v>0.38</v>
          </cell>
          <cell r="D61">
            <v>0.38</v>
          </cell>
        </row>
        <row r="62">
          <cell r="B62" t="str">
            <v>JAIZBANK</v>
          </cell>
          <cell r="C62">
            <v>0.8</v>
          </cell>
          <cell r="D62">
            <v>0.53</v>
          </cell>
        </row>
        <row r="63">
          <cell r="B63" t="str">
            <v>JAPAULGOLD</v>
          </cell>
          <cell r="C63">
            <v>0.82</v>
          </cell>
          <cell r="D63">
            <v>0.31</v>
          </cell>
        </row>
        <row r="64">
          <cell r="B64" t="str">
            <v>JBERGER</v>
          </cell>
          <cell r="C64">
            <v>27.65</v>
          </cell>
          <cell r="D64">
            <v>18.414000000000001</v>
          </cell>
        </row>
        <row r="65">
          <cell r="B65" t="str">
            <v>JOHNHOLT</v>
          </cell>
          <cell r="C65">
            <v>0.86</v>
          </cell>
          <cell r="D65">
            <v>0.51</v>
          </cell>
        </row>
        <row r="66">
          <cell r="B66" t="str">
            <v>LASACO</v>
          </cell>
          <cell r="C66">
            <v>1.79</v>
          </cell>
          <cell r="D66">
            <v>0.96</v>
          </cell>
        </row>
        <row r="67">
          <cell r="B67" t="str">
            <v>LEARNAFRCA</v>
          </cell>
          <cell r="C67">
            <v>2.66</v>
          </cell>
          <cell r="D67">
            <v>0.91</v>
          </cell>
        </row>
        <row r="68">
          <cell r="B68" t="str">
            <v>LINKASSURE</v>
          </cell>
          <cell r="C68">
            <v>0.92</v>
          </cell>
          <cell r="D68">
            <v>0.43</v>
          </cell>
        </row>
        <row r="69">
          <cell r="B69" t="str">
            <v>LIVESTOCK</v>
          </cell>
          <cell r="C69">
            <v>2.5</v>
          </cell>
          <cell r="D69">
            <v>1.53</v>
          </cell>
        </row>
        <row r="70">
          <cell r="B70" t="str">
            <v>MANSARD</v>
          </cell>
          <cell r="C70">
            <v>4.24</v>
          </cell>
          <cell r="D70">
            <v>2.0499999999999998</v>
          </cell>
        </row>
        <row r="71">
          <cell r="B71" t="str">
            <v>MAYBAKER</v>
          </cell>
          <cell r="C71">
            <v>5.45</v>
          </cell>
          <cell r="D71">
            <v>3.91</v>
          </cell>
        </row>
        <row r="72">
          <cell r="B72" t="str">
            <v>MEDVIEWAIR</v>
          </cell>
          <cell r="C72">
            <v>1.62</v>
          </cell>
          <cell r="D72">
            <v>1.62</v>
          </cell>
        </row>
        <row r="73">
          <cell r="B73" t="str">
            <v>MBENEFIT</v>
          </cell>
          <cell r="C73">
            <v>0.5</v>
          </cell>
          <cell r="D73">
            <v>0.24</v>
          </cell>
        </row>
        <row r="74">
          <cell r="B74" t="str">
            <v>MERGROWTH</v>
          </cell>
          <cell r="C74">
            <v>18.45</v>
          </cell>
          <cell r="D74">
            <v>10</v>
          </cell>
        </row>
        <row r="75">
          <cell r="B75" t="str">
            <v>MERVALUE</v>
          </cell>
          <cell r="C75">
            <v>18.02</v>
          </cell>
          <cell r="D75">
            <v>15</v>
          </cell>
        </row>
        <row r="76">
          <cell r="B76" t="str">
            <v>MEYER</v>
          </cell>
          <cell r="C76">
            <v>0.66</v>
          </cell>
          <cell r="D76">
            <v>0.2</v>
          </cell>
        </row>
        <row r="77">
          <cell r="B77" t="str">
            <v>MORISON</v>
          </cell>
          <cell r="C77">
            <v>2.1800000000000002</v>
          </cell>
          <cell r="D77">
            <v>0.86</v>
          </cell>
        </row>
        <row r="78">
          <cell r="B78" t="str">
            <v>MRS</v>
          </cell>
          <cell r="C78" t="str">
            <v>#N/A Invalid Security</v>
          </cell>
          <cell r="D78" t="str">
            <v>#N/A Invalid Security</v>
          </cell>
        </row>
        <row r="79">
          <cell r="B79" t="str">
            <v>MTNN</v>
          </cell>
          <cell r="C79">
            <v>214</v>
          </cell>
          <cell r="D79">
            <v>160</v>
          </cell>
        </row>
        <row r="80">
          <cell r="B80" t="str">
            <v>MULTITREX</v>
          </cell>
          <cell r="C80">
            <v>0.36</v>
          </cell>
          <cell r="D80">
            <v>0.36</v>
          </cell>
        </row>
        <row r="81">
          <cell r="B81" t="str">
            <v>MULTIVERSE</v>
          </cell>
          <cell r="C81">
            <v>0.26</v>
          </cell>
          <cell r="D81">
            <v>0.2</v>
          </cell>
        </row>
        <row r="82">
          <cell r="B82" t="str">
            <v>NAHCO</v>
          </cell>
          <cell r="C82">
            <v>4.4000000000000004</v>
          </cell>
          <cell r="D82">
            <v>2.0099999999999998</v>
          </cell>
        </row>
        <row r="83">
          <cell r="B83" t="str">
            <v>NASCON</v>
          </cell>
          <cell r="C83">
            <v>16</v>
          </cell>
          <cell r="D83">
            <v>12.9</v>
          </cell>
        </row>
        <row r="84">
          <cell r="B84" t="str">
            <v>NB</v>
          </cell>
          <cell r="C84">
            <v>60</v>
          </cell>
          <cell r="D84">
            <v>40.450000000000003</v>
          </cell>
        </row>
        <row r="85">
          <cell r="B85" t="str">
            <v>NCR</v>
          </cell>
          <cell r="C85">
            <v>3.99</v>
          </cell>
          <cell r="D85">
            <v>2.0499999999999998</v>
          </cell>
        </row>
        <row r="86">
          <cell r="B86" t="str">
            <v>NEIMETH</v>
          </cell>
          <cell r="C86">
            <v>2.25</v>
          </cell>
          <cell r="D86">
            <v>1.42</v>
          </cell>
        </row>
        <row r="87">
          <cell r="B87" t="str">
            <v>NEM</v>
          </cell>
          <cell r="C87">
            <v>5</v>
          </cell>
          <cell r="D87">
            <v>3.01</v>
          </cell>
        </row>
        <row r="88">
          <cell r="B88" t="str">
            <v>NESF</v>
          </cell>
          <cell r="C88">
            <v>552.20000000000005</v>
          </cell>
          <cell r="D88">
            <v>552.20000000000005</v>
          </cell>
        </row>
        <row r="89">
          <cell r="B89" t="str">
            <v>NESTLE</v>
          </cell>
          <cell r="C89">
            <v>1556.5</v>
          </cell>
          <cell r="D89">
            <v>1315</v>
          </cell>
        </row>
        <row r="90">
          <cell r="B90" t="str">
            <v>NEWGOLD</v>
          </cell>
          <cell r="C90">
            <v>9499.99</v>
          </cell>
          <cell r="D90">
            <v>6500.01</v>
          </cell>
        </row>
        <row r="91">
          <cell r="B91" t="str">
            <v>NIGERINS</v>
          </cell>
          <cell r="C91">
            <v>0.33</v>
          </cell>
          <cell r="D91">
            <v>0.2</v>
          </cell>
        </row>
        <row r="92">
          <cell r="B92" t="str">
            <v>NNFM</v>
          </cell>
          <cell r="C92">
            <v>10.85</v>
          </cell>
          <cell r="D92">
            <v>4.9000000000000004</v>
          </cell>
        </row>
        <row r="93">
          <cell r="B93" t="str">
            <v>NOTORE</v>
          </cell>
          <cell r="C93">
            <v>62.5</v>
          </cell>
          <cell r="D93">
            <v>62.5</v>
          </cell>
        </row>
        <row r="94">
          <cell r="B94" t="str">
            <v>NPFMCRFBK</v>
          </cell>
          <cell r="C94">
            <v>2.57</v>
          </cell>
          <cell r="D94">
            <v>1.54</v>
          </cell>
        </row>
        <row r="95">
          <cell r="B95" t="str">
            <v>NSLTECH</v>
          </cell>
          <cell r="C95">
            <v>0.2</v>
          </cell>
          <cell r="D95">
            <v>0.2</v>
          </cell>
        </row>
        <row r="96">
          <cell r="B96" t="str">
            <v>OANDO</v>
          </cell>
          <cell r="C96">
            <v>5.78</v>
          </cell>
          <cell r="D96">
            <v>2.9</v>
          </cell>
        </row>
        <row r="97">
          <cell r="B97" t="str">
            <v>OKOMUOIL</v>
          </cell>
          <cell r="C97">
            <v>149.69999999999999</v>
          </cell>
          <cell r="D97">
            <v>85.05</v>
          </cell>
        </row>
        <row r="98">
          <cell r="B98" t="str">
            <v>OMATEK</v>
          </cell>
          <cell r="C98">
            <v>0.2</v>
          </cell>
          <cell r="D98">
            <v>0.2</v>
          </cell>
        </row>
        <row r="99">
          <cell r="B99" t="str">
            <v>PHARMDEKO</v>
          </cell>
          <cell r="C99">
            <v>2.85</v>
          </cell>
          <cell r="D99">
            <v>1.0900000000000001</v>
          </cell>
        </row>
        <row r="100">
          <cell r="B100" t="str">
            <v>PREMPAINTS</v>
          </cell>
          <cell r="C100">
            <v>10</v>
          </cell>
          <cell r="D100">
            <v>10</v>
          </cell>
        </row>
        <row r="101">
          <cell r="B101" t="str">
            <v>PRESCO</v>
          </cell>
          <cell r="C101">
            <v>133</v>
          </cell>
          <cell r="D101">
            <v>66.099999999999994</v>
          </cell>
        </row>
        <row r="102">
          <cell r="B102" t="str">
            <v>PRESTIGE</v>
          </cell>
          <cell r="C102">
            <v>0.53</v>
          </cell>
          <cell r="D102">
            <v>0.4</v>
          </cell>
        </row>
        <row r="103">
          <cell r="B103" t="str">
            <v>PZ</v>
          </cell>
          <cell r="C103">
            <v>11.2</v>
          </cell>
          <cell r="D103">
            <v>4.1500000000000004</v>
          </cell>
        </row>
        <row r="104">
          <cell r="B104" t="str">
            <v>REDSTAREX</v>
          </cell>
          <cell r="C104">
            <v>3.68</v>
          </cell>
          <cell r="D104">
            <v>3</v>
          </cell>
        </row>
        <row r="105">
          <cell r="B105" t="str">
            <v>REGALINS</v>
          </cell>
          <cell r="C105">
            <v>0.55000000000000004</v>
          </cell>
          <cell r="D105">
            <v>0.24</v>
          </cell>
        </row>
        <row r="106">
          <cell r="B106" t="str">
            <v>ROYALEX</v>
          </cell>
          <cell r="C106">
            <v>1.65</v>
          </cell>
          <cell r="D106">
            <v>0.3</v>
          </cell>
        </row>
        <row r="107">
          <cell r="B107" t="str">
            <v>RTBRISCOE</v>
          </cell>
          <cell r="C107">
            <v>1.03</v>
          </cell>
          <cell r="D107">
            <v>0.2</v>
          </cell>
        </row>
        <row r="108">
          <cell r="B108" t="str">
            <v>SCOA</v>
          </cell>
          <cell r="C108">
            <v>2.83</v>
          </cell>
          <cell r="D108">
            <v>0.79</v>
          </cell>
        </row>
        <row r="109">
          <cell r="B109" t="str">
            <v>SEPLAT</v>
          </cell>
          <cell r="C109">
            <v>1034</v>
          </cell>
          <cell r="D109">
            <v>530</v>
          </cell>
        </row>
        <row r="110">
          <cell r="B110" t="str">
            <v>SKYAVN</v>
          </cell>
          <cell r="C110">
            <v>5.83</v>
          </cell>
          <cell r="D110">
            <v>3.11</v>
          </cell>
        </row>
        <row r="111">
          <cell r="B111" t="str">
            <v>SOVRENINS</v>
          </cell>
          <cell r="C111">
            <v>0.33</v>
          </cell>
          <cell r="D111">
            <v>0.22</v>
          </cell>
        </row>
        <row r="112">
          <cell r="B112" t="str">
            <v>STACO</v>
          </cell>
          <cell r="C112">
            <v>0.48</v>
          </cell>
          <cell r="D112">
            <v>0.48</v>
          </cell>
        </row>
        <row r="113">
          <cell r="B113" t="str">
            <v>STANBIC</v>
          </cell>
          <cell r="C113">
            <v>45.428559999999997</v>
          </cell>
          <cell r="D113">
            <v>33.9</v>
          </cell>
        </row>
        <row r="114">
          <cell r="B114" t="str">
            <v>STANBICETF30</v>
          </cell>
          <cell r="C114">
            <v>90</v>
          </cell>
          <cell r="D114">
            <v>39</v>
          </cell>
        </row>
        <row r="115">
          <cell r="B115" t="str">
            <v>STDINSURE</v>
          </cell>
          <cell r="C115">
            <v>0.2</v>
          </cell>
          <cell r="D115">
            <v>0.2</v>
          </cell>
        </row>
        <row r="116">
          <cell r="B116" t="str">
            <v>STERLNBANK</v>
          </cell>
          <cell r="C116">
            <v>1.85</v>
          </cell>
          <cell r="D116">
            <v>1.4</v>
          </cell>
        </row>
        <row r="117">
          <cell r="B117" t="str">
            <v>SUNUASSUR</v>
          </cell>
          <cell r="C117">
            <v>0.66</v>
          </cell>
          <cell r="D117">
            <v>0.28999999999999998</v>
          </cell>
        </row>
        <row r="118">
          <cell r="B118" t="str">
            <v>TANTALIZER</v>
          </cell>
          <cell r="C118">
            <v>0.2</v>
          </cell>
          <cell r="D118">
            <v>0.2</v>
          </cell>
        </row>
        <row r="119">
          <cell r="B119" t="str">
            <v>THOMASWY</v>
          </cell>
          <cell r="C119">
            <v>0.35</v>
          </cell>
          <cell r="D119">
            <v>0.35</v>
          </cell>
        </row>
        <row r="120">
          <cell r="B120" t="str">
            <v>TOTAL</v>
          </cell>
          <cell r="C120">
            <v>264.89999999999998</v>
          </cell>
          <cell r="D120">
            <v>123.6</v>
          </cell>
        </row>
        <row r="121">
          <cell r="B121" t="str">
            <v>TOURIST</v>
          </cell>
          <cell r="C121">
            <v>2.84</v>
          </cell>
          <cell r="D121">
            <v>2.84</v>
          </cell>
        </row>
        <row r="122">
          <cell r="B122" t="str">
            <v>TRANSCOHOT</v>
          </cell>
          <cell r="C122">
            <v>5.97</v>
          </cell>
          <cell r="D122">
            <v>3.25</v>
          </cell>
        </row>
        <row r="123">
          <cell r="B123" t="str">
            <v>TRANSCORP</v>
          </cell>
          <cell r="C123">
            <v>1.34</v>
          </cell>
          <cell r="D123">
            <v>0.74</v>
          </cell>
        </row>
        <row r="124">
          <cell r="B124" t="str">
            <v>TRANSEXPR</v>
          </cell>
          <cell r="C124">
            <v>0.9</v>
          </cell>
          <cell r="D124">
            <v>0.81</v>
          </cell>
        </row>
        <row r="125">
          <cell r="B125" t="str">
            <v>TRIPPLEG</v>
          </cell>
          <cell r="C125">
            <v>1</v>
          </cell>
          <cell r="D125">
            <v>0.59</v>
          </cell>
        </row>
        <row r="126">
          <cell r="B126" t="str">
            <v>UACN</v>
          </cell>
          <cell r="C126">
            <v>12.2</v>
          </cell>
          <cell r="D126">
            <v>7.4451609999999997</v>
          </cell>
        </row>
        <row r="127">
          <cell r="B127" t="str">
            <v>UCAP</v>
          </cell>
          <cell r="C127">
            <v>14.15</v>
          </cell>
          <cell r="D127">
            <v>5</v>
          </cell>
        </row>
        <row r="128">
          <cell r="B128" t="str">
            <v>UBA</v>
          </cell>
          <cell r="C128">
            <v>8.85</v>
          </cell>
          <cell r="D128">
            <v>6.8</v>
          </cell>
        </row>
        <row r="129">
          <cell r="B129" t="str">
            <v>UBN</v>
          </cell>
          <cell r="C129">
            <v>6.55</v>
          </cell>
          <cell r="D129">
            <v>4.5</v>
          </cell>
        </row>
        <row r="130">
          <cell r="B130" t="str">
            <v>UHOMREIT</v>
          </cell>
          <cell r="C130">
            <v>36.6</v>
          </cell>
          <cell r="D130">
            <v>36.6</v>
          </cell>
        </row>
        <row r="131">
          <cell r="B131" t="str">
            <v>UNHOMES</v>
          </cell>
          <cell r="C131">
            <v>3.02</v>
          </cell>
          <cell r="D131">
            <v>3.02</v>
          </cell>
        </row>
        <row r="132">
          <cell r="B132" t="str">
            <v>UNILEVER</v>
          </cell>
          <cell r="C132">
            <v>17</v>
          </cell>
          <cell r="D132">
            <v>11.4</v>
          </cell>
        </row>
        <row r="133">
          <cell r="B133" t="str">
            <v>UNIONDICON</v>
          </cell>
          <cell r="C133">
            <v>10.95</v>
          </cell>
          <cell r="D133">
            <v>8.9499999999999993</v>
          </cell>
        </row>
        <row r="134">
          <cell r="B134" t="str">
            <v>UNITYBNK</v>
          </cell>
          <cell r="C134">
            <v>0.75</v>
          </cell>
          <cell r="D134">
            <v>0.39</v>
          </cell>
        </row>
        <row r="135">
          <cell r="B135" t="str">
            <v>UNIVINSURE</v>
          </cell>
          <cell r="C135">
            <v>0.22</v>
          </cell>
          <cell r="D135">
            <v>0.2</v>
          </cell>
        </row>
        <row r="136">
          <cell r="B136" t="str">
            <v>UPL</v>
          </cell>
          <cell r="C136">
            <v>2.94</v>
          </cell>
          <cell r="D136">
            <v>1.02</v>
          </cell>
        </row>
        <row r="137">
          <cell r="B137" t="str">
            <v>VANLEER</v>
          </cell>
          <cell r="C137">
            <v>6.7</v>
          </cell>
          <cell r="D137">
            <v>4.95</v>
          </cell>
        </row>
        <row r="138">
          <cell r="B138" t="str">
            <v>VERITASKAP</v>
          </cell>
          <cell r="C138">
            <v>0.28000000000000003</v>
          </cell>
          <cell r="D138">
            <v>0.2</v>
          </cell>
        </row>
        <row r="139">
          <cell r="B139" t="str">
            <v>VETBANK</v>
          </cell>
          <cell r="C139">
            <v>4.54</v>
          </cell>
          <cell r="D139">
            <v>3.41</v>
          </cell>
        </row>
        <row r="140">
          <cell r="B140" t="str">
            <v>VETGOODS</v>
          </cell>
          <cell r="C140">
            <v>6.01</v>
          </cell>
          <cell r="D140">
            <v>5.19</v>
          </cell>
        </row>
        <row r="141">
          <cell r="B141" t="str">
            <v>VETGRIF30</v>
          </cell>
          <cell r="C141">
            <v>18.86</v>
          </cell>
          <cell r="D141">
            <v>13.79</v>
          </cell>
        </row>
        <row r="142">
          <cell r="B142" t="str">
            <v>VETINDETF</v>
          </cell>
          <cell r="C142">
            <v>22.05</v>
          </cell>
          <cell r="D142">
            <v>17.55</v>
          </cell>
        </row>
        <row r="143">
          <cell r="B143" t="str">
            <v>VITAFOAM</v>
          </cell>
          <cell r="C143">
            <v>24.45</v>
          </cell>
          <cell r="D143">
            <v>8</v>
          </cell>
        </row>
        <row r="144">
          <cell r="B144" t="str">
            <v>WAPCO</v>
          </cell>
          <cell r="C144">
            <v>28.8</v>
          </cell>
          <cell r="D144">
            <v>20.05</v>
          </cell>
        </row>
        <row r="145">
          <cell r="B145" t="str">
            <v>WAPIC</v>
          </cell>
          <cell r="C145">
            <v>0.6</v>
          </cell>
          <cell r="D145">
            <v>0.41</v>
          </cell>
        </row>
        <row r="146">
          <cell r="B146" t="str">
            <v>WEMABANK</v>
          </cell>
          <cell r="C146">
            <v>2.76</v>
          </cell>
          <cell r="D146">
            <v>0.54</v>
          </cell>
        </row>
        <row r="147">
          <cell r="B147" t="str">
            <v>ZENITHBANK</v>
          </cell>
          <cell r="C147">
            <v>27.5</v>
          </cell>
          <cell r="D147">
            <v>20.65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365F-BED7-45E6-89A0-9AC4EB109D35}">
  <sheetPr>
    <pageSetUpPr fitToPage="1"/>
  </sheetPr>
  <dimension ref="A3:N119"/>
  <sheetViews>
    <sheetView showGridLines="0" tabSelected="1" workbookViewId="0">
      <pane xSplit="3" ySplit="6" topLeftCell="D7" activePane="bottomRight" state="frozen"/>
      <selection pane="topRight" activeCell="B1" sqref="B1"/>
      <selection pane="bottomLeft" activeCell="A4" sqref="A4"/>
      <selection pane="bottomRight" activeCell="K5" sqref="K5"/>
    </sheetView>
  </sheetViews>
  <sheetFormatPr defaultRowHeight="14.4" x14ac:dyDescent="0.3"/>
  <cols>
    <col min="1" max="1" width="8.44140625" bestFit="1" customWidth="1"/>
    <col min="2" max="2" width="9.5546875" bestFit="1" customWidth="1"/>
    <col min="3" max="3" width="13.33203125" bestFit="1" customWidth="1"/>
    <col min="4" max="4" width="10.88671875" customWidth="1"/>
    <col min="5" max="5" width="8.6640625" bestFit="1" customWidth="1"/>
    <col min="6" max="6" width="20" bestFit="1" customWidth="1"/>
    <col min="7" max="7" width="9.88671875" bestFit="1" customWidth="1"/>
    <col min="8" max="8" width="11" customWidth="1"/>
    <col min="9" max="9" width="17.5546875" customWidth="1"/>
    <col min="10" max="10" width="15.44140625" bestFit="1" customWidth="1"/>
    <col min="11" max="11" width="18.5546875" customWidth="1"/>
    <col min="12" max="12" width="15.109375" customWidth="1"/>
    <col min="13" max="13" width="10.88671875" bestFit="1" customWidth="1"/>
    <col min="14" max="14" width="9.6640625" bestFit="1" customWidth="1"/>
  </cols>
  <sheetData>
    <row r="3" spans="1:14" x14ac:dyDescent="0.3">
      <c r="B3" s="1"/>
    </row>
    <row r="4" spans="1:14" ht="18" x14ac:dyDescent="0.35">
      <c r="B4" s="2" t="s">
        <v>0</v>
      </c>
      <c r="C4" s="2"/>
      <c r="D4" s="2"/>
      <c r="E4" s="2"/>
      <c r="F4" s="3">
        <f ca="1">TODAY()</f>
        <v>44671</v>
      </c>
      <c r="I4" s="4"/>
      <c r="J4" s="5" t="s">
        <v>1</v>
      </c>
      <c r="K4" s="5" t="s">
        <v>2</v>
      </c>
    </row>
    <row r="5" spans="1:14" x14ac:dyDescent="0.3">
      <c r="I5" s="6" t="s">
        <v>3</v>
      </c>
      <c r="J5" s="7">
        <f ca="1">'[1]Ticker Changes'!$N$20/[1]Indices!$W$1024-1</f>
        <v>1.2469014126571754E-2</v>
      </c>
      <c r="K5" s="7">
        <f ca="1">'[1]Ticker Changes'!$N$20/'[1]Ticker Changes'!$R$20-1</f>
        <v>0.12693637391130896</v>
      </c>
    </row>
    <row r="6" spans="1:14" ht="15" customHeight="1" x14ac:dyDescent="0.3">
      <c r="B6" s="8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9" t="s">
        <v>11</v>
      </c>
      <c r="K6" s="10" t="s">
        <v>12</v>
      </c>
      <c r="L6" s="10" t="s">
        <v>13</v>
      </c>
      <c r="M6" s="10" t="s">
        <v>14</v>
      </c>
      <c r="N6" s="10" t="s">
        <v>15</v>
      </c>
    </row>
    <row r="7" spans="1:14" x14ac:dyDescent="0.3">
      <c r="A7" s="11">
        <f>RANK(H7,$H$7:$H$116,0)+COUNTIF($H$7:H7,H7)-1</f>
        <v>76</v>
      </c>
      <c r="B7" s="12">
        <f>I7</f>
        <v>9.52380952380949E-3</v>
      </c>
      <c r="C7" s="13" t="s">
        <v>16</v>
      </c>
      <c r="D7" s="14">
        <f>IFERROR(INDEX([1]Brain!C$3:C$381,MATCH($C7,[1]Brain!$B$3:$B$381,0)),"")</f>
        <v>1.05</v>
      </c>
      <c r="E7" s="14">
        <f>IFERROR(INDEX([1]Brain!D$3:D$381,MATCH($C7,[1]Brain!$B$3:$B$381,0)),"")</f>
        <v>1.05</v>
      </c>
      <c r="F7" s="15">
        <f>IFERROR(INDEX([1]Brain!E$3:E$381,MATCH($C7,[1]Brain!$B$3:$B$381,0)),"")</f>
        <v>1.06</v>
      </c>
      <c r="G7" s="15">
        <f>IFERROR(INDEX([1]Brain!F$3:F$381,MATCH($C7,[1]Brain!$B$3:$B$381,0)),"")</f>
        <v>1.06</v>
      </c>
      <c r="H7" s="14">
        <f>IFERROR(INDEX([1]Brain!G$3:G$381,MATCH($C7,[1]Brain!$B$3:$B$381,0)),"")</f>
        <v>1.06</v>
      </c>
      <c r="I7" s="16">
        <f>IFERROR(H7/D7-1,"")</f>
        <v>9.52380952380949E-3</v>
      </c>
      <c r="J7" s="17">
        <f>IFERROR(INDEX([1]Brain!I$3:I$381,MATCH($C7,[1]Brain!$B$3:$B$381,0)),"")</f>
        <v>11238689</v>
      </c>
      <c r="K7" s="17">
        <f>IFERROR(INDEX([1]Brain!J$3:J$381,MATCH($C7,[1]Brain!$B$3:$B$381,0)),"")</f>
        <v>11913010.34</v>
      </c>
      <c r="L7" s="18">
        <f>VLOOKUP($C7,'[1]Ticker Changes'!$B:$L,11,FALSE)</f>
        <v>1.9230769230769162E-2</v>
      </c>
      <c r="M7" s="14">
        <f>IF(H7&gt;INDEX('[1]HiLo &amp; Other NGX data'!$C$2:$C$147,MATCH(C7,'[1]HiLo &amp; Other NGX data'!$B$2:$B$162,0)),H7,INDEX('[1]HiLo &amp; Other NGX data'!$C$2:$C$147,MATCH(C7,'[1]HiLo &amp; Other NGX data'!$B$2:$B$162,0)))</f>
        <v>1.06</v>
      </c>
      <c r="N7" s="14">
        <f>IF(H7&lt;INDEX('[1]HiLo &amp; Other NGX data'!$D$2:$D$147,MATCH(C7,'[1]HiLo &amp; Other NGX data'!$B$2:$B$162,0)),H7,INDEX('[1]HiLo &amp; Other NGX data'!$D$2:$D$147,MATCH(C7,'[1]HiLo &amp; Other NGX data'!$B$2:$B$162,0)))</f>
        <v>0.86</v>
      </c>
    </row>
    <row r="8" spans="1:14" x14ac:dyDescent="0.3">
      <c r="A8" s="11">
        <f>RANK(H8,$H$7:$H$116,0)+COUNTIF($H$7:H8,H8)-1</f>
        <v>97</v>
      </c>
      <c r="B8" s="12">
        <f t="shared" ref="B8:B71" si="0">I8</f>
        <v>0</v>
      </c>
      <c r="C8" s="13" t="s">
        <v>17</v>
      </c>
      <c r="D8" s="14">
        <f>IFERROR(INDEX([1]Brain!C$3:C$381,MATCH($C8,[1]Brain!$B$3:$B$381,0)),"")</f>
        <v>0.31</v>
      </c>
      <c r="E8" s="14">
        <f>IFERROR(INDEX([1]Brain!D$3:D$381,MATCH($C8,[1]Brain!$B$3:$B$381,0)),"")</f>
        <v>0.31</v>
      </c>
      <c r="F8" s="15">
        <f>IFERROR(INDEX([1]Brain!E$3:E$381,MATCH($C8,[1]Brain!$B$3:$B$381,0)),"")</f>
        <v>0</v>
      </c>
      <c r="G8" s="15">
        <f>IFERROR(INDEX([1]Brain!F$3:F$381,MATCH($C8,[1]Brain!$B$3:$B$381,0)),"")</f>
        <v>0</v>
      </c>
      <c r="H8" s="14">
        <f>IFERROR(INDEX([1]Brain!G$3:G$381,MATCH($C8,[1]Brain!$B$3:$B$381,0)),"")</f>
        <v>0.31</v>
      </c>
      <c r="I8" s="16">
        <f>IFERROR(H8/D8-1,"")</f>
        <v>0</v>
      </c>
      <c r="J8" s="17">
        <f>IFERROR(INDEX([1]Brain!I$3:I$381,MATCH($C8,[1]Brain!$B$3:$B$381,0)),"")</f>
        <v>6430</v>
      </c>
      <c r="K8" s="17">
        <f>IFERROR(INDEX([1]Brain!J$3:J$381,MATCH($C8,[1]Brain!$B$3:$B$381,0)),"")</f>
        <v>2146.4</v>
      </c>
      <c r="L8" s="18">
        <f>VLOOKUP($C8,'[1]Ticker Changes'!$B:$L,11,FALSE)</f>
        <v>0</v>
      </c>
      <c r="M8" s="14">
        <f>IF(H8&gt;INDEX('[1]HiLo &amp; Other NGX data'!$C$2:$C$147,MATCH(C8,'[1]HiLo &amp; Other NGX data'!$B$2:$B$162,0)),H8,INDEX('[1]HiLo &amp; Other NGX data'!$C$2:$C$147,MATCH(C8,'[1]HiLo &amp; Other NGX data'!$B$2:$B$162,0)))</f>
        <v>0.48</v>
      </c>
      <c r="N8" s="14">
        <f>IF(H8&lt;INDEX('[1]HiLo &amp; Other NGX data'!$D$2:$D$147,MATCH(C8,'[1]HiLo &amp; Other NGX data'!$B$2:$B$162,0)),H8,INDEX('[1]HiLo &amp; Other NGX data'!$D$2:$D$147,MATCH(C8,'[1]HiLo &amp; Other NGX data'!$B$2:$B$162,0)))</f>
        <v>0.28999999999999998</v>
      </c>
    </row>
    <row r="9" spans="1:14" x14ac:dyDescent="0.3">
      <c r="A9" s="11">
        <f>RANK(H9,$H$7:$H$116,0)+COUNTIF($H$7:H9,H9)-1</f>
        <v>73</v>
      </c>
      <c r="B9" s="12">
        <f t="shared" si="0"/>
        <v>0</v>
      </c>
      <c r="C9" s="13" t="s">
        <v>18</v>
      </c>
      <c r="D9" s="14">
        <f>IFERROR(INDEX([1]Brain!C$3:C$381,MATCH($C9,[1]Brain!$B$3:$B$381,0)),"")</f>
        <v>1.3</v>
      </c>
      <c r="E9" s="14">
        <f>IFERROR(INDEX([1]Brain!D$3:D$381,MATCH($C9,[1]Brain!$B$3:$B$381,0)),"")</f>
        <v>1.3</v>
      </c>
      <c r="F9" s="15">
        <f>IFERROR(INDEX([1]Brain!E$3:E$381,MATCH($C9,[1]Brain!$B$3:$B$381,0)),"")</f>
        <v>0</v>
      </c>
      <c r="G9" s="15">
        <f>IFERROR(INDEX([1]Brain!F$3:F$381,MATCH($C9,[1]Brain!$B$3:$B$381,0)),"")</f>
        <v>0</v>
      </c>
      <c r="H9" s="14">
        <f>IFERROR(INDEX([1]Brain!G$3:G$381,MATCH($C9,[1]Brain!$B$3:$B$381,0)),"")</f>
        <v>1.3</v>
      </c>
      <c r="I9" s="16">
        <f t="shared" ref="I9:I72" si="1">IFERROR(H9/D9-1,"")</f>
        <v>0</v>
      </c>
      <c r="J9" s="17">
        <f>IFERROR(INDEX([1]Brain!I$3:I$381,MATCH($C9,[1]Brain!$B$3:$B$381,0)),"")</f>
        <v>134185</v>
      </c>
      <c r="K9" s="17">
        <f>IFERROR(INDEX([1]Brain!J$3:J$381,MATCH($C9,[1]Brain!$B$3:$B$381,0)),"")</f>
        <v>163323.46</v>
      </c>
      <c r="L9" s="18">
        <f>VLOOKUP($C9,'[1]Ticker Changes'!$B:$L,11,FALSE)</f>
        <v>1.6</v>
      </c>
      <c r="M9" s="14">
        <f>IF(H9&gt;INDEX('[1]HiLo &amp; Other NGX data'!$C$2:$C$147,MATCH(C9,'[1]HiLo &amp; Other NGX data'!$B$2:$B$162,0)),H9,INDEX('[1]HiLo &amp; Other NGX data'!$C$2:$C$147,MATCH(C9,'[1]HiLo &amp; Other NGX data'!$B$2:$B$162,0)))</f>
        <v>2</v>
      </c>
      <c r="N9" s="14">
        <f>IF(H9&lt;INDEX('[1]HiLo &amp; Other NGX data'!$D$2:$D$147,MATCH(C9,'[1]HiLo &amp; Other NGX data'!$B$2:$B$162,0)),H9,INDEX('[1]HiLo &amp; Other NGX data'!$D$2:$D$147,MATCH(C9,'[1]HiLo &amp; Other NGX data'!$B$2:$B$162,0)))</f>
        <v>0.32</v>
      </c>
    </row>
    <row r="10" spans="1:14" x14ac:dyDescent="0.3">
      <c r="A10" s="11">
        <f>RANK(H10,$H$7:$H$116,0)+COUNTIF($H$7:H10,H10)-1</f>
        <v>34</v>
      </c>
      <c r="B10" s="12">
        <f t="shared" si="0"/>
        <v>1.1111111111111072E-2</v>
      </c>
      <c r="C10" s="13" t="s">
        <v>19</v>
      </c>
      <c r="D10" s="14">
        <f>IFERROR(INDEX([1]Brain!C$3:C$381,MATCH($C10,[1]Brain!$B$3:$B$381,0)),"")</f>
        <v>9</v>
      </c>
      <c r="E10" s="14">
        <f>IFERROR(INDEX([1]Brain!D$3:D$381,MATCH($C10,[1]Brain!$B$3:$B$381,0)),"")</f>
        <v>9</v>
      </c>
      <c r="F10" s="15">
        <f>IFERROR(INDEX([1]Brain!E$3:E$381,MATCH($C10,[1]Brain!$B$3:$B$381,0)),"")</f>
        <v>9.1</v>
      </c>
      <c r="G10" s="15">
        <f>IFERROR(INDEX([1]Brain!F$3:F$381,MATCH($C10,[1]Brain!$B$3:$B$381,0)),"")</f>
        <v>9.0500000000000007</v>
      </c>
      <c r="H10" s="14">
        <f>IFERROR(INDEX([1]Brain!G$3:G$381,MATCH($C10,[1]Brain!$B$3:$B$381,0)),"")</f>
        <v>9.1</v>
      </c>
      <c r="I10" s="16">
        <f t="shared" si="1"/>
        <v>1.1111111111111072E-2</v>
      </c>
      <c r="J10" s="17">
        <f>IFERROR(INDEX([1]Brain!I$3:I$381,MATCH($C10,[1]Brain!$B$3:$B$381,0)),"")</f>
        <v>3065536</v>
      </c>
      <c r="K10" s="17">
        <f>IFERROR(INDEX([1]Brain!J$3:J$381,MATCH($C10,[1]Brain!$B$3:$B$381,0)),"")</f>
        <v>27800496.899999999</v>
      </c>
      <c r="L10" s="18">
        <f>VLOOKUP($C10,'[1]Ticker Changes'!$B:$L,11,FALSE)</f>
        <v>-2.1505376344086113E-2</v>
      </c>
      <c r="M10" s="14">
        <f>IF(H10&gt;INDEX('[1]HiLo &amp; Other NGX data'!$C$2:$C$147,MATCH(C10,'[1]HiLo &amp; Other NGX data'!$B$2:$B$162,0)),H10,INDEX('[1]HiLo &amp; Other NGX data'!$C$2:$C$147,MATCH(C10,'[1]HiLo &amp; Other NGX data'!$B$2:$B$162,0)))</f>
        <v>10.3</v>
      </c>
      <c r="N10" s="14">
        <f>IF(H10&lt;INDEX('[1]HiLo &amp; Other NGX data'!$D$2:$D$147,MATCH(C10,'[1]HiLo &amp; Other NGX data'!$B$2:$B$162,0)),H10,INDEX('[1]HiLo &amp; Other NGX data'!$D$2:$D$147,MATCH(C10,'[1]HiLo &amp; Other NGX data'!$B$2:$B$162,0)))</f>
        <v>9.1</v>
      </c>
    </row>
    <row r="11" spans="1:14" x14ac:dyDescent="0.3">
      <c r="A11" s="11">
        <f>RANK(H11,$H$7:$H$116,0)+COUNTIF($H$7:H11,H11)-1</f>
        <v>102</v>
      </c>
      <c r="B11" s="12">
        <f t="shared" si="0"/>
        <v>0</v>
      </c>
      <c r="C11" s="13" t="s">
        <v>20</v>
      </c>
      <c r="D11" s="14">
        <f>IFERROR(INDEX([1]Brain!C$3:C$381,MATCH($C11,[1]Brain!$B$3:$B$381,0)),"")</f>
        <v>0.2</v>
      </c>
      <c r="E11" s="14">
        <f>IFERROR(INDEX([1]Brain!D$3:D$381,MATCH($C11,[1]Brain!$B$3:$B$381,0)),"")</f>
        <v>0.2</v>
      </c>
      <c r="F11" s="15">
        <f>IFERROR(INDEX([1]Brain!E$3:E$381,MATCH($C11,[1]Brain!$B$3:$B$381,0)),"")</f>
        <v>0</v>
      </c>
      <c r="G11" s="15">
        <f>IFERROR(INDEX([1]Brain!F$3:F$381,MATCH($C11,[1]Brain!$B$3:$B$381,0)),"")</f>
        <v>0</v>
      </c>
      <c r="H11" s="14">
        <f>IFERROR(INDEX([1]Brain!G$3:G$381,MATCH($C11,[1]Brain!$B$3:$B$381,0)),"")</f>
        <v>0.2</v>
      </c>
      <c r="I11" s="16">
        <f t="shared" si="1"/>
        <v>0</v>
      </c>
      <c r="J11" s="17">
        <f>IFERROR(INDEX([1]Brain!I$3:I$381,MATCH($C11,[1]Brain!$B$3:$B$381,0)),"")</f>
        <v>995</v>
      </c>
      <c r="K11" s="17">
        <f>IFERROR(INDEX([1]Brain!J$3:J$381,MATCH($C11,[1]Brain!$B$3:$B$381,0)),"")</f>
        <v>199</v>
      </c>
      <c r="L11" s="18">
        <f>VLOOKUP($C11,'[1]Ticker Changes'!$B:$L,11,FALSE)</f>
        <v>0</v>
      </c>
      <c r="M11" s="14">
        <f>IF(H11&gt;INDEX('[1]HiLo &amp; Other NGX data'!$C$2:$C$147,MATCH(C11,'[1]HiLo &amp; Other NGX data'!$B$2:$B$162,0)),H11,INDEX('[1]HiLo &amp; Other NGX data'!$C$2:$C$147,MATCH(C11,'[1]HiLo &amp; Other NGX data'!$B$2:$B$162,0)))</f>
        <v>0.2</v>
      </c>
      <c r="N11" s="14">
        <f>IF(H11&lt;INDEX('[1]HiLo &amp; Other NGX data'!$D$2:$D$147,MATCH(C11,'[1]HiLo &amp; Other NGX data'!$B$2:$B$162,0)),H11,INDEX('[1]HiLo &amp; Other NGX data'!$D$2:$D$147,MATCH(C11,'[1]HiLo &amp; Other NGX data'!$B$2:$B$162,0)))</f>
        <v>0.2</v>
      </c>
    </row>
    <row r="12" spans="1:14" x14ac:dyDescent="0.3">
      <c r="A12" s="11">
        <f>RANK(H12,$H$7:$H$116,0)+COUNTIF($H$7:H12,H12)-1</f>
        <v>42</v>
      </c>
      <c r="B12" s="12">
        <f t="shared" si="0"/>
        <v>0</v>
      </c>
      <c r="C12" s="13" t="s">
        <v>21</v>
      </c>
      <c r="D12" s="14">
        <f>IFERROR(INDEX([1]Brain!C$3:C$381,MATCH($C12,[1]Brain!$B$3:$B$381,0)),"")</f>
        <v>5.95</v>
      </c>
      <c r="E12" s="14">
        <f>IFERROR(INDEX([1]Brain!D$3:D$381,MATCH($C12,[1]Brain!$B$3:$B$381,0)),"")</f>
        <v>5.95</v>
      </c>
      <c r="F12" s="15">
        <f>IFERROR(INDEX([1]Brain!E$3:E$381,MATCH($C12,[1]Brain!$B$3:$B$381,0)),"")</f>
        <v>5.95</v>
      </c>
      <c r="G12" s="15">
        <f>IFERROR(INDEX([1]Brain!F$3:F$381,MATCH($C12,[1]Brain!$B$3:$B$381,0)),"")</f>
        <v>5.95</v>
      </c>
      <c r="H12" s="14">
        <f>IFERROR(INDEX([1]Brain!G$3:G$381,MATCH($C12,[1]Brain!$B$3:$B$381,0)),"")</f>
        <v>5.95</v>
      </c>
      <c r="I12" s="16">
        <f t="shared" si="1"/>
        <v>0</v>
      </c>
      <c r="J12" s="17">
        <f>IFERROR(INDEX([1]Brain!I$3:I$381,MATCH($C12,[1]Brain!$B$3:$B$381,0)),"")</f>
        <v>507949</v>
      </c>
      <c r="K12" s="17">
        <f>IFERROR(INDEX([1]Brain!J$3:J$381,MATCH($C12,[1]Brain!$B$3:$B$381,0)),"")</f>
        <v>3035467.65</v>
      </c>
      <c r="L12" s="18">
        <f>VLOOKUP($C12,'[1]Ticker Changes'!$B:$L,11,FALSE)</f>
        <v>1.5358361774743923E-2</v>
      </c>
      <c r="M12" s="14">
        <f>IF(H12&gt;INDEX('[1]HiLo &amp; Other NGX data'!$C$2:$C$147,MATCH(C12,'[1]HiLo &amp; Other NGX data'!$B$2:$B$162,0)),H12,INDEX('[1]HiLo &amp; Other NGX data'!$C$2:$C$147,MATCH(C12,'[1]HiLo &amp; Other NGX data'!$B$2:$B$162,0)))</f>
        <v>8.15</v>
      </c>
      <c r="N12" s="14">
        <f>IF(H12&lt;INDEX('[1]HiLo &amp; Other NGX data'!$D$2:$D$147,MATCH(C12,'[1]HiLo &amp; Other NGX data'!$B$2:$B$162,0)),H12,INDEX('[1]HiLo &amp; Other NGX data'!$D$2:$D$147,MATCH(C12,'[1]HiLo &amp; Other NGX data'!$B$2:$B$162,0)))</f>
        <v>5.2</v>
      </c>
    </row>
    <row r="13" spans="1:14" x14ac:dyDescent="0.3">
      <c r="A13" s="11">
        <f>RANK(H13,$H$7:$H$116,0)+COUNTIF($H$7:H13,H13)-1</f>
        <v>103</v>
      </c>
      <c r="B13" s="12">
        <f t="shared" si="0"/>
        <v>0</v>
      </c>
      <c r="C13" s="13" t="s">
        <v>22</v>
      </c>
      <c r="D13" s="14">
        <f>IFERROR(INDEX([1]Brain!C$3:C$381,MATCH($C13,[1]Brain!$B$3:$B$381,0)),"")</f>
        <v>0.2</v>
      </c>
      <c r="E13" s="14">
        <f>IFERROR(INDEX([1]Brain!D$3:D$381,MATCH($C13,[1]Brain!$B$3:$B$381,0)),"")</f>
        <v>0.2</v>
      </c>
      <c r="F13" s="15">
        <f>IFERROR(INDEX([1]Brain!E$3:E$381,MATCH($C13,[1]Brain!$B$3:$B$381,0)),"")</f>
        <v>0</v>
      </c>
      <c r="G13" s="15">
        <f>IFERROR(INDEX([1]Brain!F$3:F$381,MATCH($C13,[1]Brain!$B$3:$B$381,0)),"")</f>
        <v>0</v>
      </c>
      <c r="H13" s="14">
        <f>IFERROR(INDEX([1]Brain!G$3:G$381,MATCH($C13,[1]Brain!$B$3:$B$381,0)),"")</f>
        <v>0.2</v>
      </c>
      <c r="I13" s="16">
        <f t="shared" si="1"/>
        <v>0</v>
      </c>
      <c r="J13" s="17">
        <f>IFERROR(INDEX([1]Brain!I$3:I$381,MATCH($C13,[1]Brain!$B$3:$B$381,0)),"")</f>
        <v>500</v>
      </c>
      <c r="K13" s="17">
        <f>IFERROR(INDEX([1]Brain!J$3:J$381,MATCH($C13,[1]Brain!$B$3:$B$381,0)),"")</f>
        <v>100</v>
      </c>
      <c r="L13" s="18">
        <f>VLOOKUP($C13,'[1]Ticker Changes'!$B:$L,11,FALSE)</f>
        <v>0</v>
      </c>
      <c r="M13" s="14">
        <f>IF(H13&gt;INDEX('[1]HiLo &amp; Other NGX data'!$C$2:$C$147,MATCH(C13,'[1]HiLo &amp; Other NGX data'!$B$2:$B$162,0)),H13,INDEX('[1]HiLo &amp; Other NGX data'!$C$2:$C$147,MATCH(C13,'[1]HiLo &amp; Other NGX data'!$B$2:$B$162,0)))</f>
        <v>0.2</v>
      </c>
      <c r="N13" s="14">
        <f>IF(H13&lt;INDEX('[1]HiLo &amp; Other NGX data'!$D$2:$D$147,MATCH(C13,'[1]HiLo &amp; Other NGX data'!$B$2:$B$162,0)),H13,INDEX('[1]HiLo &amp; Other NGX data'!$D$2:$D$147,MATCH(C13,'[1]HiLo &amp; Other NGX data'!$B$2:$B$162,0)))</f>
        <v>0.2</v>
      </c>
    </row>
    <row r="14" spans="1:14" x14ac:dyDescent="0.3">
      <c r="A14" s="11">
        <f>RANK(H14,$H$7:$H$116,0)+COUNTIF($H$7:H14,H14)-1</f>
        <v>84</v>
      </c>
      <c r="B14" s="12">
        <f t="shared" si="0"/>
        <v>0</v>
      </c>
      <c r="C14" s="13" t="s">
        <v>23</v>
      </c>
      <c r="D14" s="14">
        <f>IFERROR(INDEX([1]Brain!C$3:C$381,MATCH($C14,[1]Brain!$B$3:$B$381,0)),"")</f>
        <v>0.69</v>
      </c>
      <c r="E14" s="14">
        <f>IFERROR(INDEX([1]Brain!D$3:D$381,MATCH($C14,[1]Brain!$B$3:$B$381,0)),"")</f>
        <v>0.69</v>
      </c>
      <c r="F14" s="15">
        <f>IFERROR(INDEX([1]Brain!E$3:E$381,MATCH($C14,[1]Brain!$B$3:$B$381,0)),"")</f>
        <v>0.69</v>
      </c>
      <c r="G14" s="15">
        <f>IFERROR(INDEX([1]Brain!F$3:F$381,MATCH($C14,[1]Brain!$B$3:$B$381,0)),"")</f>
        <v>0.66</v>
      </c>
      <c r="H14" s="14">
        <f>IFERROR(INDEX([1]Brain!G$3:G$381,MATCH($C14,[1]Brain!$B$3:$B$381,0)),"")</f>
        <v>0.69</v>
      </c>
      <c r="I14" s="16">
        <f t="shared" si="1"/>
        <v>0</v>
      </c>
      <c r="J14" s="17">
        <f>IFERROR(INDEX([1]Brain!I$3:I$381,MATCH($C14,[1]Brain!$B$3:$B$381,0)),"")</f>
        <v>6075887</v>
      </c>
      <c r="K14" s="17">
        <f>IFERROR(INDEX([1]Brain!J$3:J$381,MATCH($C14,[1]Brain!$B$3:$B$381,0)),"")</f>
        <v>4071999.26</v>
      </c>
      <c r="L14" s="18">
        <f>VLOOKUP($C14,'[1]Ticker Changes'!$B:$L,11,FALSE)</f>
        <v>-1.4285714285714346E-2</v>
      </c>
      <c r="M14" s="14">
        <f>IF(H14&gt;INDEX('[1]HiLo &amp; Other NGX data'!$C$2:$C$147,MATCH(C14,'[1]HiLo &amp; Other NGX data'!$B$2:$B$162,0)),H14,INDEX('[1]HiLo &amp; Other NGX data'!$C$2:$C$147,MATCH(C14,'[1]HiLo &amp; Other NGX data'!$B$2:$B$162,0)))</f>
        <v>0.91</v>
      </c>
      <c r="N14" s="14">
        <f>IF(H14&lt;INDEX('[1]HiLo &amp; Other NGX data'!$D$2:$D$147,MATCH(C14,'[1]HiLo &amp; Other NGX data'!$B$2:$B$162,0)),H14,INDEX('[1]HiLo &amp; Other NGX data'!$D$2:$D$147,MATCH(C14,'[1]HiLo &amp; Other NGX data'!$B$2:$B$162,0)))</f>
        <v>0.38571440000000001</v>
      </c>
    </row>
    <row r="15" spans="1:14" x14ac:dyDescent="0.3">
      <c r="A15" s="11">
        <f>RANK(H15,$H$7:$H$116,0)+COUNTIF($H$7:H15,H15)-1</f>
        <v>2</v>
      </c>
      <c r="B15" s="12">
        <f t="shared" si="0"/>
        <v>4.728657569025696E-2</v>
      </c>
      <c r="C15" s="13" t="s">
        <v>24</v>
      </c>
      <c r="D15" s="14">
        <f>IFERROR(INDEX([1]Brain!C$3:C$381,MATCH($C15,[1]Brain!$B$3:$B$381,0)),"")</f>
        <v>1260.4000000000001</v>
      </c>
      <c r="E15" s="14">
        <f>IFERROR(INDEX([1]Brain!D$3:D$381,MATCH($C15,[1]Brain!$B$3:$B$381,0)),"")</f>
        <v>1260.4000000000001</v>
      </c>
      <c r="F15" s="15">
        <f>IFERROR(INDEX([1]Brain!E$3:E$381,MATCH($C15,[1]Brain!$B$3:$B$381,0)),"")</f>
        <v>1320</v>
      </c>
      <c r="G15" s="15">
        <f>IFERROR(INDEX([1]Brain!F$3:F$381,MATCH($C15,[1]Brain!$B$3:$B$381,0)),"")</f>
        <v>1320</v>
      </c>
      <c r="H15" s="14">
        <f>IFERROR(INDEX([1]Brain!G$3:G$381,MATCH($C15,[1]Brain!$B$3:$B$381,0)),"")</f>
        <v>1320</v>
      </c>
      <c r="I15" s="16">
        <f t="shared" si="1"/>
        <v>4.728657569025696E-2</v>
      </c>
      <c r="J15" s="17">
        <f>IFERROR(INDEX([1]Brain!I$3:I$381,MATCH($C15,[1]Brain!$B$3:$B$381,0)),"")</f>
        <v>233956</v>
      </c>
      <c r="K15" s="17">
        <f>IFERROR(INDEX([1]Brain!J$3:J$381,MATCH($C15,[1]Brain!$B$3:$B$381,0)),"")</f>
        <v>305140182</v>
      </c>
      <c r="L15" s="18">
        <f>VLOOKUP($C15,'[1]Ticker Changes'!$B:$L,11,FALSE)</f>
        <v>0.38219895287958106</v>
      </c>
      <c r="M15" s="14">
        <f>IF(H15&gt;INDEX('[1]HiLo &amp; Other NGX data'!$C$2:$C$147,MATCH(C15,'[1]HiLo &amp; Other NGX data'!$B$2:$B$162,0)),H15,INDEX('[1]HiLo &amp; Other NGX data'!$C$2:$C$147,MATCH(C15,'[1]HiLo &amp; Other NGX data'!$B$2:$B$162,0)))</f>
        <v>1398.1</v>
      </c>
      <c r="N15" s="14">
        <f>IF(H15&lt;INDEX('[1]HiLo &amp; Other NGX data'!$D$2:$D$147,MATCH(C15,'[1]HiLo &amp; Other NGX data'!$B$2:$B$162,0)),H15,INDEX('[1]HiLo &amp; Other NGX data'!$D$2:$D$147,MATCH(C15,'[1]HiLo &amp; Other NGX data'!$B$2:$B$162,0)))</f>
        <v>601</v>
      </c>
    </row>
    <row r="16" spans="1:14" x14ac:dyDescent="0.3">
      <c r="A16" s="11">
        <f>RANK(H16,$H$7:$H$116,0)+COUNTIF($H$7:H16,H16)-1</f>
        <v>25</v>
      </c>
      <c r="B16" s="12">
        <f t="shared" si="0"/>
        <v>2.7667984189723382E-2</v>
      </c>
      <c r="C16" s="13" t="s">
        <v>25</v>
      </c>
      <c r="D16" s="14">
        <f>IFERROR(INDEX([1]Brain!C$3:C$381,MATCH($C16,[1]Brain!$B$3:$B$381,0)),"")</f>
        <v>12.65</v>
      </c>
      <c r="E16" s="14">
        <f>IFERROR(INDEX([1]Brain!D$3:D$381,MATCH($C16,[1]Brain!$B$3:$B$381,0)),"")</f>
        <v>12.65</v>
      </c>
      <c r="F16" s="15">
        <f>IFERROR(INDEX([1]Brain!E$3:E$381,MATCH($C16,[1]Brain!$B$3:$B$381,0)),"")</f>
        <v>13</v>
      </c>
      <c r="G16" s="15">
        <f>IFERROR(INDEX([1]Brain!F$3:F$381,MATCH($C16,[1]Brain!$B$3:$B$381,0)),"")</f>
        <v>12.7</v>
      </c>
      <c r="H16" s="14">
        <f>IFERROR(INDEX([1]Brain!G$3:G$381,MATCH($C16,[1]Brain!$B$3:$B$381,0)),"")</f>
        <v>13</v>
      </c>
      <c r="I16" s="16">
        <f t="shared" si="1"/>
        <v>2.7667984189723382E-2</v>
      </c>
      <c r="J16" s="17">
        <f>IFERROR(INDEX([1]Brain!I$3:I$381,MATCH($C16,[1]Brain!$B$3:$B$381,0)),"")</f>
        <v>683480</v>
      </c>
      <c r="K16" s="17">
        <f>IFERROR(INDEX([1]Brain!J$3:J$381,MATCH($C16,[1]Brain!$B$3:$B$381,0)),"")</f>
        <v>8774599.3000000007</v>
      </c>
      <c r="L16" s="18">
        <f>VLOOKUP($C16,'[1]Ticker Changes'!$B:$L,11,FALSE)</f>
        <v>0</v>
      </c>
      <c r="M16" s="14">
        <f>IF(H16&gt;INDEX('[1]HiLo &amp; Other NGX data'!$C$2:$C$147,MATCH(C16,'[1]HiLo &amp; Other NGX data'!$B$2:$B$162,0)),H16,INDEX('[1]HiLo &amp; Other NGX data'!$C$2:$C$147,MATCH(C16,'[1]HiLo &amp; Other NGX data'!$B$2:$B$162,0)))</f>
        <v>18</v>
      </c>
      <c r="N16" s="14">
        <f>IF(H16&lt;INDEX('[1]HiLo &amp; Other NGX data'!$D$2:$D$147,MATCH(C16,'[1]HiLo &amp; Other NGX data'!$B$2:$B$162,0)),H16,INDEX('[1]HiLo &amp; Other NGX data'!$D$2:$D$147,MATCH(C16,'[1]HiLo &amp; Other NGX data'!$B$2:$B$162,0)))</f>
        <v>11.5</v>
      </c>
    </row>
    <row r="17" spans="1:14" x14ac:dyDescent="0.3">
      <c r="A17" s="11">
        <f>RANK(H17,$H$7:$H$116,0)+COUNTIF($H$7:H17,H17)-1</f>
        <v>38</v>
      </c>
      <c r="B17" s="12">
        <f t="shared" si="0"/>
        <v>0</v>
      </c>
      <c r="C17" s="13" t="s">
        <v>26</v>
      </c>
      <c r="D17" s="14">
        <f>IFERROR(INDEX([1]Brain!C$3:C$381,MATCH($C17,[1]Brain!$B$3:$B$381,0)),"")</f>
        <v>7</v>
      </c>
      <c r="E17" s="14">
        <f>IFERROR(INDEX([1]Brain!D$3:D$381,MATCH($C17,[1]Brain!$B$3:$B$381,0)),"")</f>
        <v>7</v>
      </c>
      <c r="F17" s="15">
        <f>IFERROR(INDEX([1]Brain!E$3:E$381,MATCH($C17,[1]Brain!$B$3:$B$381,0)),"")</f>
        <v>0</v>
      </c>
      <c r="G17" s="15">
        <f>IFERROR(INDEX([1]Brain!F$3:F$381,MATCH($C17,[1]Brain!$B$3:$B$381,0)),"")</f>
        <v>0</v>
      </c>
      <c r="H17" s="14">
        <f>IFERROR(INDEX([1]Brain!G$3:G$381,MATCH($C17,[1]Brain!$B$3:$B$381,0)),"")</f>
        <v>7</v>
      </c>
      <c r="I17" s="16">
        <f t="shared" si="1"/>
        <v>0</v>
      </c>
      <c r="J17" s="17">
        <f>IFERROR(INDEX([1]Brain!I$3:I$381,MATCH($C17,[1]Brain!$B$3:$B$381,0)),"")</f>
        <v>53208</v>
      </c>
      <c r="K17" s="17">
        <f>IFERROR(INDEX([1]Brain!J$3:J$381,MATCH($C17,[1]Brain!$B$3:$B$381,0)),"")</f>
        <v>378697.4</v>
      </c>
      <c r="L17" s="18">
        <f>VLOOKUP($C17,'[1]Ticker Changes'!$B:$L,11,FALSE)</f>
        <v>-0.18128654970760238</v>
      </c>
      <c r="M17" s="14">
        <f>IF(H17&gt;INDEX('[1]HiLo &amp; Other NGX data'!$C$2:$C$147,MATCH(C17,'[1]HiLo &amp; Other NGX data'!$B$2:$B$162,0)),H17,INDEX('[1]HiLo &amp; Other NGX data'!$C$2:$C$147,MATCH(C17,'[1]HiLo &amp; Other NGX data'!$B$2:$B$162,0)))</f>
        <v>9.85</v>
      </c>
      <c r="N17" s="14">
        <f>IF(H17&lt;INDEX('[1]HiLo &amp; Other NGX data'!$D$2:$D$147,MATCH(C17,'[1]HiLo &amp; Other NGX data'!$B$2:$B$162,0)),H17,INDEX('[1]HiLo &amp; Other NGX data'!$D$2:$D$147,MATCH(C17,'[1]HiLo &amp; Other NGX data'!$B$2:$B$162,0)))</f>
        <v>6.05</v>
      </c>
    </row>
    <row r="18" spans="1:14" x14ac:dyDescent="0.3">
      <c r="A18" s="11">
        <f>RANK(H18,$H$7:$H$116,0)+COUNTIF($H$7:H18,H18)-1</f>
        <v>11</v>
      </c>
      <c r="B18" s="12">
        <f t="shared" si="0"/>
        <v>0</v>
      </c>
      <c r="C18" s="13" t="s">
        <v>27</v>
      </c>
      <c r="D18" s="14">
        <f>IFERROR(INDEX([1]Brain!C$3:C$381,MATCH($C18,[1]Brain!$B$3:$B$381,0)),"")</f>
        <v>58.2</v>
      </c>
      <c r="E18" s="14">
        <f>IFERROR(INDEX([1]Brain!D$3:D$381,MATCH($C18,[1]Brain!$B$3:$B$381,0)),"")</f>
        <v>58.2</v>
      </c>
      <c r="F18" s="15">
        <f>IFERROR(INDEX([1]Brain!E$3:E$381,MATCH($C18,[1]Brain!$B$3:$B$381,0)),"")</f>
        <v>0</v>
      </c>
      <c r="G18" s="15">
        <f>IFERROR(INDEX([1]Brain!F$3:F$381,MATCH($C18,[1]Brain!$B$3:$B$381,0)),"")</f>
        <v>0</v>
      </c>
      <c r="H18" s="14">
        <f>IFERROR(INDEX([1]Brain!G$3:G$381,MATCH($C18,[1]Brain!$B$3:$B$381,0)),"")</f>
        <v>58.2</v>
      </c>
      <c r="I18" s="16">
        <f t="shared" si="1"/>
        <v>0</v>
      </c>
      <c r="J18" s="17">
        <f>IFERROR(INDEX([1]Brain!I$3:I$381,MATCH($C18,[1]Brain!$B$3:$B$381,0)),"")</f>
        <v>15160</v>
      </c>
      <c r="K18" s="17">
        <f>IFERROR(INDEX([1]Brain!J$3:J$381,MATCH($C18,[1]Brain!$B$3:$B$381,0)),"")</f>
        <v>881358.4</v>
      </c>
      <c r="L18" s="18">
        <f>VLOOKUP($C18,'[1]Ticker Changes'!$B:$L,11,FALSE)</f>
        <v>9.9150141643059575E-2</v>
      </c>
      <c r="M18" s="14">
        <f>IF(H18&gt;INDEX('[1]HiLo &amp; Other NGX data'!$C$2:$C$147,MATCH(C18,'[1]HiLo &amp; Other NGX data'!$B$2:$B$162,0)),H18,INDEX('[1]HiLo &amp; Other NGX data'!$C$2:$C$147,MATCH(C18,'[1]HiLo &amp; Other NGX data'!$B$2:$B$162,0)))</f>
        <v>58.2</v>
      </c>
      <c r="N18" s="14">
        <f>IF(H18&lt;INDEX('[1]HiLo &amp; Other NGX data'!$D$2:$D$147,MATCH(C18,'[1]HiLo &amp; Other NGX data'!$B$2:$B$162,0)),H18,INDEX('[1]HiLo &amp; Other NGX data'!$D$2:$D$147,MATCH(C18,'[1]HiLo &amp; Other NGX data'!$B$2:$B$162,0)))</f>
        <v>47.7</v>
      </c>
    </row>
    <row r="19" spans="1:14" x14ac:dyDescent="0.3">
      <c r="A19" s="11">
        <f>RANK(H19,$H$7:$H$116,0)+COUNTIF($H$7:H19,H19)-1</f>
        <v>10</v>
      </c>
      <c r="B19" s="12">
        <f t="shared" si="0"/>
        <v>0</v>
      </c>
      <c r="C19" s="13" t="s">
        <v>28</v>
      </c>
      <c r="D19" s="14">
        <f>IFERROR(INDEX([1]Brain!C$3:C$381,MATCH($C19,[1]Brain!$B$3:$B$381,0)),"")</f>
        <v>70.75</v>
      </c>
      <c r="E19" s="14">
        <f>IFERROR(INDEX([1]Brain!D$3:D$381,MATCH($C19,[1]Brain!$B$3:$B$381,0)),"")</f>
        <v>70.75</v>
      </c>
      <c r="F19" s="15">
        <f>IFERROR(INDEX([1]Brain!E$3:E$381,MATCH($C19,[1]Brain!$B$3:$B$381,0)),"")</f>
        <v>0</v>
      </c>
      <c r="G19" s="15">
        <f>IFERROR(INDEX([1]Brain!F$3:F$381,MATCH($C19,[1]Brain!$B$3:$B$381,0)),"")</f>
        <v>0</v>
      </c>
      <c r="H19" s="14">
        <f>IFERROR(INDEX([1]Brain!G$3:G$381,MATCH($C19,[1]Brain!$B$3:$B$381,0)),"")</f>
        <v>70.75</v>
      </c>
      <c r="I19" s="16">
        <f t="shared" si="1"/>
        <v>0</v>
      </c>
      <c r="J19" s="17">
        <f>IFERROR(INDEX([1]Brain!I$3:I$381,MATCH($C19,[1]Brain!$B$3:$B$381,0)),"")</f>
        <v>16733</v>
      </c>
      <c r="K19" s="17">
        <f>IFERROR(INDEX([1]Brain!J$3:J$381,MATCH($C19,[1]Brain!$B$3:$B$381,0)),"")</f>
        <v>1066555.2</v>
      </c>
      <c r="L19" s="18">
        <f>VLOOKUP($C19,'[1]Ticker Changes'!$B:$L,11,FALSE)</f>
        <v>5.5182699478001584E-2</v>
      </c>
      <c r="M19" s="14">
        <f>IF(H19&gt;INDEX('[1]HiLo &amp; Other NGX data'!$C$2:$C$147,MATCH(C19,'[1]HiLo &amp; Other NGX data'!$B$2:$B$162,0)),H19,INDEX('[1]HiLo &amp; Other NGX data'!$C$2:$C$147,MATCH(C19,'[1]HiLo &amp; Other NGX data'!$B$2:$B$162,0)))</f>
        <v>77.900000000000006</v>
      </c>
      <c r="N19" s="14">
        <f>IF(H19&lt;INDEX('[1]HiLo &amp; Other NGX data'!$D$2:$D$147,MATCH(C19,'[1]HiLo &amp; Other NGX data'!$B$2:$B$162,0)),H19,INDEX('[1]HiLo &amp; Other NGX data'!$D$2:$D$147,MATCH(C19,'[1]HiLo &amp; Other NGX data'!$B$2:$B$162,0)))</f>
        <v>60.55</v>
      </c>
    </row>
    <row r="20" spans="1:14" x14ac:dyDescent="0.3">
      <c r="A20" s="11">
        <f>RANK(H20,$H$7:$H$116,0)+COUNTIF($H$7:H20,H20)-1</f>
        <v>35</v>
      </c>
      <c r="B20" s="12">
        <f t="shared" si="0"/>
        <v>0</v>
      </c>
      <c r="C20" s="13" t="s">
        <v>29</v>
      </c>
      <c r="D20" s="14">
        <f>IFERROR(INDEX([1]Brain!C$3:C$381,MATCH($C20,[1]Brain!$B$3:$B$381,0)),"")</f>
        <v>8.4</v>
      </c>
      <c r="E20" s="14">
        <f>IFERROR(INDEX([1]Brain!D$3:D$381,MATCH($C20,[1]Brain!$B$3:$B$381,0)),"")</f>
        <v>8.4</v>
      </c>
      <c r="F20" s="15">
        <f>IFERROR(INDEX([1]Brain!E$3:E$381,MATCH($C20,[1]Brain!$B$3:$B$381,0)),"")</f>
        <v>0</v>
      </c>
      <c r="G20" s="15">
        <f>IFERROR(INDEX([1]Brain!F$3:F$381,MATCH($C20,[1]Brain!$B$3:$B$381,0)),"")</f>
        <v>0</v>
      </c>
      <c r="H20" s="14">
        <f>IFERROR(INDEX([1]Brain!G$3:G$381,MATCH($C20,[1]Brain!$B$3:$B$381,0)),"")</f>
        <v>8.4</v>
      </c>
      <c r="I20" s="16">
        <f t="shared" si="1"/>
        <v>0</v>
      </c>
      <c r="J20" s="17">
        <f>IFERROR(INDEX([1]Brain!I$3:I$381,MATCH($C20,[1]Brain!$B$3:$B$381,0)),"")</f>
        <v>100140</v>
      </c>
      <c r="K20" s="17">
        <f>IFERROR(INDEX([1]Brain!J$3:J$381,MATCH($C20,[1]Brain!$B$3:$B$381,0)),"")</f>
        <v>831117.1</v>
      </c>
      <c r="L20" s="18">
        <f>VLOOKUP($C20,'[1]Ticker Changes'!$B:$L,11,FALSE)</f>
        <v>-4.5454545454545525E-2</v>
      </c>
      <c r="M20" s="14">
        <f>IF(H20&gt;INDEX('[1]HiLo &amp; Other NGX data'!$C$2:$C$147,MATCH(C20,'[1]HiLo &amp; Other NGX data'!$B$2:$B$162,0)),H20,INDEX('[1]HiLo &amp; Other NGX data'!$C$2:$C$147,MATCH(C20,'[1]HiLo &amp; Other NGX data'!$B$2:$B$162,0)))</f>
        <v>9.5</v>
      </c>
      <c r="N20" s="14">
        <f>IF(H20&lt;INDEX('[1]HiLo &amp; Other NGX data'!$D$2:$D$147,MATCH(C20,'[1]HiLo &amp; Other NGX data'!$B$2:$B$162,0)),H20,INDEX('[1]HiLo &amp; Other NGX data'!$D$2:$D$147,MATCH(C20,'[1]HiLo &amp; Other NGX data'!$B$2:$B$162,0)))</f>
        <v>7.65</v>
      </c>
    </row>
    <row r="21" spans="1:14" x14ac:dyDescent="0.3">
      <c r="A21" s="11">
        <f>RANK(H21,$H$7:$H$116,0)+COUNTIF($H$7:H21,H21)-1</f>
        <v>21</v>
      </c>
      <c r="B21" s="12">
        <f t="shared" si="0"/>
        <v>0</v>
      </c>
      <c r="C21" s="13" t="s">
        <v>30</v>
      </c>
      <c r="D21" s="14">
        <f>IFERROR(INDEX([1]Brain!C$3:C$381,MATCH($C21,[1]Brain!$B$3:$B$381,0)),"")</f>
        <v>19.8</v>
      </c>
      <c r="E21" s="14">
        <f>IFERROR(INDEX([1]Brain!D$3:D$381,MATCH($C21,[1]Brain!$B$3:$B$381,0)),"")</f>
        <v>19.8</v>
      </c>
      <c r="F21" s="15">
        <f>IFERROR(INDEX([1]Brain!E$3:E$381,MATCH($C21,[1]Brain!$B$3:$B$381,0)),"")</f>
        <v>0</v>
      </c>
      <c r="G21" s="15">
        <f>IFERROR(INDEX([1]Brain!F$3:F$381,MATCH($C21,[1]Brain!$B$3:$B$381,0)),"")</f>
        <v>0</v>
      </c>
      <c r="H21" s="14">
        <f>IFERROR(INDEX([1]Brain!G$3:G$381,MATCH($C21,[1]Brain!$B$3:$B$381,0)),"")</f>
        <v>19.8</v>
      </c>
      <c r="I21" s="16">
        <f t="shared" si="1"/>
        <v>0</v>
      </c>
      <c r="J21" s="17">
        <f>IFERROR(INDEX([1]Brain!I$3:I$381,MATCH($C21,[1]Brain!$B$3:$B$381,0)),"")</f>
        <v>12909</v>
      </c>
      <c r="K21" s="17">
        <f>IFERROR(INDEX([1]Brain!J$3:J$381,MATCH($C21,[1]Brain!$B$3:$B$381,0)),"")</f>
        <v>253036.9</v>
      </c>
      <c r="L21" s="18">
        <f>VLOOKUP($C21,'[1]Ticker Changes'!$B:$L,11,FALSE)</f>
        <v>1.799485861182526E-2</v>
      </c>
      <c r="M21" s="14">
        <f>IF(H21&gt;INDEX('[1]HiLo &amp; Other NGX data'!$C$2:$C$147,MATCH(C21,'[1]HiLo &amp; Other NGX data'!$B$2:$B$162,0)),H21,INDEX('[1]HiLo &amp; Other NGX data'!$C$2:$C$147,MATCH(C21,'[1]HiLo &amp; Other NGX data'!$B$2:$B$162,0)))</f>
        <v>24.4</v>
      </c>
      <c r="N21" s="14">
        <f>IF(H21&lt;INDEX('[1]HiLo &amp; Other NGX data'!$D$2:$D$147,MATCH(C21,'[1]HiLo &amp; Other NGX data'!$B$2:$B$162,0)),H21,INDEX('[1]HiLo &amp; Other NGX data'!$D$2:$D$147,MATCH(C21,'[1]HiLo &amp; Other NGX data'!$B$2:$B$162,0)))</f>
        <v>17.55</v>
      </c>
    </row>
    <row r="22" spans="1:14" x14ac:dyDescent="0.3">
      <c r="A22" s="11">
        <f>RANK(H22,$H$7:$H$116,0)+COUNTIF($H$7:H22,H22)-1</f>
        <v>75</v>
      </c>
      <c r="B22" s="12">
        <f t="shared" si="0"/>
        <v>0</v>
      </c>
      <c r="C22" s="13" t="s">
        <v>31</v>
      </c>
      <c r="D22" s="14">
        <f>IFERROR(INDEX([1]Brain!C$3:C$381,MATCH($C22,[1]Brain!$B$3:$B$381,0)),"")</f>
        <v>1.23</v>
      </c>
      <c r="E22" s="14">
        <f>IFERROR(INDEX([1]Brain!D$3:D$381,MATCH($C22,[1]Brain!$B$3:$B$381,0)),"")</f>
        <v>1.23</v>
      </c>
      <c r="F22" s="15">
        <f>IFERROR(INDEX([1]Brain!E$3:E$381,MATCH($C22,[1]Brain!$B$3:$B$381,0)),"")</f>
        <v>1.23</v>
      </c>
      <c r="G22" s="15">
        <f>IFERROR(INDEX([1]Brain!F$3:F$381,MATCH($C22,[1]Brain!$B$3:$B$381,0)),"")</f>
        <v>1.21</v>
      </c>
      <c r="H22" s="14">
        <f>IFERROR(INDEX([1]Brain!G$3:G$381,MATCH($C22,[1]Brain!$B$3:$B$381,0)),"")</f>
        <v>1.23</v>
      </c>
      <c r="I22" s="16">
        <f t="shared" si="1"/>
        <v>0</v>
      </c>
      <c r="J22" s="17">
        <f>IFERROR(INDEX([1]Brain!I$3:I$381,MATCH($C22,[1]Brain!$B$3:$B$381,0)),"")</f>
        <v>1284491</v>
      </c>
      <c r="K22" s="17">
        <f>IFERROR(INDEX([1]Brain!J$3:J$381,MATCH($C22,[1]Brain!$B$3:$B$381,0)),"")</f>
        <v>1563573.11</v>
      </c>
      <c r="L22" s="18">
        <f>VLOOKUP($C22,'[1]Ticker Changes'!$B:$L,11,FALSE)</f>
        <v>-0.28488372093023251</v>
      </c>
      <c r="M22" s="14">
        <f>IF(H22&gt;INDEX('[1]HiLo &amp; Other NGX data'!$C$2:$C$147,MATCH(C22,'[1]HiLo &amp; Other NGX data'!$B$2:$B$162,0)),H22,INDEX('[1]HiLo &amp; Other NGX data'!$C$2:$C$147,MATCH(C22,'[1]HiLo &amp; Other NGX data'!$B$2:$B$162,0)))</f>
        <v>2.04</v>
      </c>
      <c r="N22" s="14">
        <f>IF(H22&lt;INDEX('[1]HiLo &amp; Other NGX data'!$D$2:$D$147,MATCH(C22,'[1]HiLo &amp; Other NGX data'!$B$2:$B$162,0)),H22,INDEX('[1]HiLo &amp; Other NGX data'!$D$2:$D$147,MATCH(C22,'[1]HiLo &amp; Other NGX data'!$B$2:$B$162,0)))</f>
        <v>1.18</v>
      </c>
    </row>
    <row r="23" spans="1:14" x14ac:dyDescent="0.3">
      <c r="A23" s="11">
        <f>RANK(H23,$H$7:$H$116,0)+COUNTIF($H$7:H23,H23)-1</f>
        <v>65</v>
      </c>
      <c r="B23" s="12">
        <f t="shared" si="0"/>
        <v>0</v>
      </c>
      <c r="C23" s="13" t="s">
        <v>32</v>
      </c>
      <c r="D23" s="14">
        <f>IFERROR(INDEX([1]Brain!C$3:C$381,MATCH($C23,[1]Brain!$B$3:$B$381,0)),"")</f>
        <v>2.06</v>
      </c>
      <c r="E23" s="14">
        <f>IFERROR(INDEX([1]Brain!D$3:D$381,MATCH($C23,[1]Brain!$B$3:$B$381,0)),"")</f>
        <v>2.06</v>
      </c>
      <c r="F23" s="15">
        <f>IFERROR(INDEX([1]Brain!E$3:E$381,MATCH($C23,[1]Brain!$B$3:$B$381,0)),"")</f>
        <v>0</v>
      </c>
      <c r="G23" s="15">
        <f>IFERROR(INDEX([1]Brain!F$3:F$381,MATCH($C23,[1]Brain!$B$3:$B$381,0)),"")</f>
        <v>0</v>
      </c>
      <c r="H23" s="14">
        <f>IFERROR(INDEX([1]Brain!G$3:G$381,MATCH($C23,[1]Brain!$B$3:$B$381,0)),"")</f>
        <v>2.06</v>
      </c>
      <c r="I23" s="16">
        <f t="shared" si="1"/>
        <v>0</v>
      </c>
      <c r="J23" s="17">
        <f>IFERROR(INDEX([1]Brain!I$3:I$381,MATCH($C23,[1]Brain!$B$3:$B$381,0)),"")</f>
        <v>25576</v>
      </c>
      <c r="K23" s="17">
        <f>IFERROR(INDEX([1]Brain!J$3:J$381,MATCH($C23,[1]Brain!$B$3:$B$381,0)),"")</f>
        <v>52369.05</v>
      </c>
      <c r="L23" s="18">
        <f>VLOOKUP($C23,'[1]Ticker Changes'!$B:$L,11,FALSE)</f>
        <v>-0.12340425531914889</v>
      </c>
      <c r="M23" s="14">
        <f>IF(H23&gt;INDEX('[1]HiLo &amp; Other NGX data'!$C$2:$C$147,MATCH(C23,'[1]HiLo &amp; Other NGX data'!$B$2:$B$162,0)),H23,INDEX('[1]HiLo &amp; Other NGX data'!$C$2:$C$147,MATCH(C23,'[1]HiLo &amp; Other NGX data'!$B$2:$B$162,0)))</f>
        <v>3.2</v>
      </c>
      <c r="N23" s="14">
        <f>IF(H23&lt;INDEX('[1]HiLo &amp; Other NGX data'!$D$2:$D$147,MATCH(C23,'[1]HiLo &amp; Other NGX data'!$B$2:$B$162,0)),H23,INDEX('[1]HiLo &amp; Other NGX data'!$D$2:$D$147,MATCH(C23,'[1]HiLo &amp; Other NGX data'!$B$2:$B$162,0)))</f>
        <v>1.8</v>
      </c>
    </row>
    <row r="24" spans="1:14" x14ac:dyDescent="0.3">
      <c r="A24" s="11">
        <f>RANK(H24,$H$7:$H$116,0)+COUNTIF($H$7:H24,H24)-1</f>
        <v>104</v>
      </c>
      <c r="B24" s="12">
        <f t="shared" si="0"/>
        <v>0</v>
      </c>
      <c r="C24" s="13" t="s">
        <v>33</v>
      </c>
      <c r="D24" s="14">
        <f>IFERROR(INDEX([1]Brain!C$3:C$381,MATCH($C24,[1]Brain!$B$3:$B$381,0)),"")</f>
        <v>0.2</v>
      </c>
      <c r="E24" s="14">
        <f>IFERROR(INDEX([1]Brain!D$3:D$381,MATCH($C24,[1]Brain!$B$3:$B$381,0)),"")</f>
        <v>0.2</v>
      </c>
      <c r="F24" s="15">
        <f>IFERROR(INDEX([1]Brain!E$3:E$381,MATCH($C24,[1]Brain!$B$3:$B$381,0)),"")</f>
        <v>0.21</v>
      </c>
      <c r="G24" s="15">
        <f>IFERROR(INDEX([1]Brain!F$3:F$381,MATCH($C24,[1]Brain!$B$3:$B$381,0)),"")</f>
        <v>0.2</v>
      </c>
      <c r="H24" s="14">
        <f>IFERROR(INDEX([1]Brain!G$3:G$381,MATCH($C24,[1]Brain!$B$3:$B$381,0)),"")</f>
        <v>0.2</v>
      </c>
      <c r="I24" s="16">
        <f t="shared" si="1"/>
        <v>0</v>
      </c>
      <c r="J24" s="17">
        <f>IFERROR(INDEX([1]Brain!I$3:I$381,MATCH($C24,[1]Brain!$B$3:$B$381,0)),"")</f>
        <v>1315502</v>
      </c>
      <c r="K24" s="17">
        <f>IFERROR(INDEX([1]Brain!J$3:J$381,MATCH($C24,[1]Brain!$B$3:$B$381,0)),"")</f>
        <v>265250.40000000002</v>
      </c>
      <c r="L24" s="18">
        <f>VLOOKUP($C24,'[1]Ticker Changes'!$B:$L,11,FALSE)</f>
        <v>-9.0909090909090828E-2</v>
      </c>
      <c r="M24" s="14">
        <f>IF(H24&gt;INDEX('[1]HiLo &amp; Other NGX data'!$C$2:$C$147,MATCH(C24,'[1]HiLo &amp; Other NGX data'!$B$2:$B$162,0)),H24,INDEX('[1]HiLo &amp; Other NGX data'!$C$2:$C$147,MATCH(C24,'[1]HiLo &amp; Other NGX data'!$B$2:$B$162,0)))</f>
        <v>0.26</v>
      </c>
      <c r="N24" s="14">
        <f>IF(H24&lt;INDEX('[1]HiLo &amp; Other NGX data'!$D$2:$D$147,MATCH(C24,'[1]HiLo &amp; Other NGX data'!$B$2:$B$162,0)),H24,INDEX('[1]HiLo &amp; Other NGX data'!$D$2:$D$147,MATCH(C24,'[1]HiLo &amp; Other NGX data'!$B$2:$B$162,0)))</f>
        <v>0.2</v>
      </c>
    </row>
    <row r="25" spans="1:14" x14ac:dyDescent="0.3">
      <c r="A25" s="11">
        <f>RANK(H25,$H$7:$H$116,0)+COUNTIF($H$7:H25,H25)-1</f>
        <v>63</v>
      </c>
      <c r="B25" s="12">
        <f t="shared" si="0"/>
        <v>0</v>
      </c>
      <c r="C25" s="13" t="s">
        <v>34</v>
      </c>
      <c r="D25" s="14">
        <f>IFERROR(INDEX([1]Brain!C$3:C$381,MATCH($C25,[1]Brain!$B$3:$B$381,0)),"")</f>
        <v>2.2400000000000002</v>
      </c>
      <c r="E25" s="14">
        <f>IFERROR(INDEX([1]Brain!D$3:D$381,MATCH($C25,[1]Brain!$B$3:$B$381,0)),"")</f>
        <v>2.2400000000000002</v>
      </c>
      <c r="F25" s="15">
        <f>IFERROR(INDEX([1]Brain!E$3:E$381,MATCH($C25,[1]Brain!$B$3:$B$381,0)),"")</f>
        <v>0</v>
      </c>
      <c r="G25" s="15">
        <f>IFERROR(INDEX([1]Brain!F$3:F$381,MATCH($C25,[1]Brain!$B$3:$B$381,0)),"")</f>
        <v>0</v>
      </c>
      <c r="H25" s="14">
        <f>IFERROR(INDEX([1]Brain!G$3:G$381,MATCH($C25,[1]Brain!$B$3:$B$381,0)),"")</f>
        <v>2.2400000000000002</v>
      </c>
      <c r="I25" s="16">
        <f t="shared" si="1"/>
        <v>0</v>
      </c>
      <c r="J25" s="17">
        <f>IFERROR(INDEX([1]Brain!I$3:I$381,MATCH($C25,[1]Brain!$B$3:$B$381,0)),"")</f>
        <v>0</v>
      </c>
      <c r="K25" s="17">
        <f>IFERROR(INDEX([1]Brain!J$3:J$381,MATCH($C25,[1]Brain!$B$3:$B$381,0)),"")</f>
        <v>0</v>
      </c>
      <c r="L25" s="18">
        <f>VLOOKUP($C25,'[1]Ticker Changes'!$B:$L,11,FALSE)</f>
        <v>0</v>
      </c>
      <c r="M25" s="14">
        <f>IF(H25&gt;INDEX('[1]HiLo &amp; Other NGX data'!$C$2:$C$147,MATCH(C25,'[1]HiLo &amp; Other NGX data'!$B$2:$B$162,0)),H25,INDEX('[1]HiLo &amp; Other NGX data'!$C$2:$C$147,MATCH(C25,'[1]HiLo &amp; Other NGX data'!$B$2:$B$162,0)))</f>
        <v>2.41</v>
      </c>
      <c r="N25" s="14">
        <f>IF(H25&lt;INDEX('[1]HiLo &amp; Other NGX data'!$D$2:$D$147,MATCH(C25,'[1]HiLo &amp; Other NGX data'!$B$2:$B$162,0)),H25,INDEX('[1]HiLo &amp; Other NGX data'!$D$2:$D$147,MATCH(C25,'[1]HiLo &amp; Other NGX data'!$B$2:$B$162,0)))</f>
        <v>2.2400000000000002</v>
      </c>
    </row>
    <row r="26" spans="1:14" x14ac:dyDescent="0.3">
      <c r="A26" s="11">
        <f>RANK(H26,$H$7:$H$116,0)+COUNTIF($H$7:H26,H26)-1</f>
        <v>91</v>
      </c>
      <c r="B26" s="12">
        <f t="shared" si="0"/>
        <v>2.1739130434782483E-2</v>
      </c>
      <c r="C26" s="13" t="s">
        <v>35</v>
      </c>
      <c r="D26" s="14">
        <f>IFERROR(INDEX([1]Brain!C$3:C$381,MATCH($C26,[1]Brain!$B$3:$B$381,0)),"")</f>
        <v>0.46</v>
      </c>
      <c r="E26" s="14">
        <f>IFERROR(INDEX([1]Brain!D$3:D$381,MATCH($C26,[1]Brain!$B$3:$B$381,0)),"")</f>
        <v>0.46</v>
      </c>
      <c r="F26" s="15">
        <f>IFERROR(INDEX([1]Brain!E$3:E$381,MATCH($C26,[1]Brain!$B$3:$B$381,0)),"")</f>
        <v>0.47</v>
      </c>
      <c r="G26" s="15">
        <f>IFERROR(INDEX([1]Brain!F$3:F$381,MATCH($C26,[1]Brain!$B$3:$B$381,0)),"")</f>
        <v>0.47</v>
      </c>
      <c r="H26" s="14">
        <f>IFERROR(INDEX([1]Brain!G$3:G$381,MATCH($C26,[1]Brain!$B$3:$B$381,0)),"")</f>
        <v>0.47</v>
      </c>
      <c r="I26" s="16">
        <f t="shared" si="1"/>
        <v>2.1739130434782483E-2</v>
      </c>
      <c r="J26" s="17">
        <f>IFERROR(INDEX([1]Brain!I$3:I$381,MATCH($C26,[1]Brain!$B$3:$B$381,0)),"")</f>
        <v>995652</v>
      </c>
      <c r="K26" s="17">
        <f>IFERROR(INDEX([1]Brain!J$3:J$381,MATCH($C26,[1]Brain!$B$3:$B$381,0)),"")</f>
        <v>467584.8</v>
      </c>
      <c r="L26" s="18">
        <f>VLOOKUP($C26,'[1]Ticker Changes'!$B:$L,11,FALSE)</f>
        <v>-0.40506329113924056</v>
      </c>
      <c r="M26" s="14">
        <f>IF(H26&gt;INDEX('[1]HiLo &amp; Other NGX data'!$C$2:$C$147,MATCH(C26,'[1]HiLo &amp; Other NGX data'!$B$2:$B$162,0)),H26,INDEX('[1]HiLo &amp; Other NGX data'!$C$2:$C$147,MATCH(C26,'[1]HiLo &amp; Other NGX data'!$B$2:$B$162,0)))</f>
        <v>0.8</v>
      </c>
      <c r="N26" s="14">
        <f>IF(H26&lt;INDEX('[1]HiLo &amp; Other NGX data'!$D$2:$D$147,MATCH(C26,'[1]HiLo &amp; Other NGX data'!$B$2:$B$162,0)),H26,INDEX('[1]HiLo &amp; Other NGX data'!$D$2:$D$147,MATCH(C26,'[1]HiLo &amp; Other NGX data'!$B$2:$B$162,0)))</f>
        <v>0.28999999999999998</v>
      </c>
    </row>
    <row r="27" spans="1:14" x14ac:dyDescent="0.3">
      <c r="A27" s="11">
        <f>RANK(H27,$H$7:$H$116,0)+COUNTIF($H$7:H27,H27)-1</f>
        <v>55</v>
      </c>
      <c r="B27" s="12">
        <f t="shared" si="0"/>
        <v>0</v>
      </c>
      <c r="C27" s="13" t="s">
        <v>36</v>
      </c>
      <c r="D27" s="14">
        <f>IFERROR(INDEX([1]Brain!C$3:C$381,MATCH($C27,[1]Brain!$B$3:$B$381,0)),"")</f>
        <v>3.5</v>
      </c>
      <c r="E27" s="14">
        <f>IFERROR(INDEX([1]Brain!D$3:D$381,MATCH($C27,[1]Brain!$B$3:$B$381,0)),"")</f>
        <v>3.5</v>
      </c>
      <c r="F27" s="15">
        <f>IFERROR(INDEX([1]Brain!E$3:E$381,MATCH($C27,[1]Brain!$B$3:$B$381,0)),"")</f>
        <v>0</v>
      </c>
      <c r="G27" s="15">
        <f>IFERROR(INDEX([1]Brain!F$3:F$381,MATCH($C27,[1]Brain!$B$3:$B$381,0)),"")</f>
        <v>0</v>
      </c>
      <c r="H27" s="14">
        <f>IFERROR(INDEX([1]Brain!G$3:G$381,MATCH($C27,[1]Brain!$B$3:$B$381,0)),"")</f>
        <v>3.5</v>
      </c>
      <c r="I27" s="16">
        <f t="shared" si="1"/>
        <v>0</v>
      </c>
      <c r="J27" s="17">
        <f>IFERROR(INDEX([1]Brain!I$3:I$381,MATCH($C27,[1]Brain!$B$3:$B$381,0)),"")</f>
        <v>150368</v>
      </c>
      <c r="K27" s="17">
        <f>IFERROR(INDEX([1]Brain!J$3:J$381,MATCH($C27,[1]Brain!$B$3:$B$381,0)),"")</f>
        <v>485490.01</v>
      </c>
      <c r="L27" s="18">
        <f>VLOOKUP($C27,'[1]Ticker Changes'!$B:$L,11,FALSE)</f>
        <v>-0.16666666666666674</v>
      </c>
      <c r="M27" s="14">
        <f>IF(H27&gt;INDEX('[1]HiLo &amp; Other NGX data'!$C$2:$C$147,MATCH(C27,'[1]HiLo &amp; Other NGX data'!$B$2:$B$162,0)),H27,INDEX('[1]HiLo &amp; Other NGX data'!$C$2:$C$147,MATCH(C27,'[1]HiLo &amp; Other NGX data'!$B$2:$B$162,0)))</f>
        <v>5</v>
      </c>
      <c r="N27" s="14">
        <f>IF(H27&lt;INDEX('[1]HiLo &amp; Other NGX data'!$D$2:$D$147,MATCH(C27,'[1]HiLo &amp; Other NGX data'!$B$2:$B$162,0)),H27,INDEX('[1]HiLo &amp; Other NGX data'!$D$2:$D$147,MATCH(C27,'[1]HiLo &amp; Other NGX data'!$B$2:$B$162,0)))</f>
        <v>3.25</v>
      </c>
    </row>
    <row r="28" spans="1:14" x14ac:dyDescent="0.3">
      <c r="A28" s="11">
        <f>RANK(H28,$H$7:$H$116,0)+COUNTIF($H$7:H28,H28)-1</f>
        <v>16</v>
      </c>
      <c r="B28" s="12">
        <f t="shared" si="0"/>
        <v>7.692307692307665E-3</v>
      </c>
      <c r="C28" s="13" t="s">
        <v>37</v>
      </c>
      <c r="D28" s="14">
        <f>IFERROR(INDEX([1]Brain!C$3:C$381,MATCH($C28,[1]Brain!$B$3:$B$381,0)),"")</f>
        <v>26</v>
      </c>
      <c r="E28" s="14">
        <f>IFERROR(INDEX([1]Brain!D$3:D$381,MATCH($C28,[1]Brain!$B$3:$B$381,0)),"")</f>
        <v>26</v>
      </c>
      <c r="F28" s="15">
        <f>IFERROR(INDEX([1]Brain!E$3:E$381,MATCH($C28,[1]Brain!$B$3:$B$381,0)),"")</f>
        <v>26.2</v>
      </c>
      <c r="G28" s="15">
        <f>IFERROR(INDEX([1]Brain!F$3:F$381,MATCH($C28,[1]Brain!$B$3:$B$381,0)),"")</f>
        <v>25.5</v>
      </c>
      <c r="H28" s="14">
        <f>IFERROR(INDEX([1]Brain!G$3:G$381,MATCH($C28,[1]Brain!$B$3:$B$381,0)),"")</f>
        <v>26.2</v>
      </c>
      <c r="I28" s="16">
        <f t="shared" si="1"/>
        <v>7.692307692307665E-3</v>
      </c>
      <c r="J28" s="17">
        <f>IFERROR(INDEX([1]Brain!I$3:I$381,MATCH($C28,[1]Brain!$B$3:$B$381,0)),"")</f>
        <v>388922</v>
      </c>
      <c r="K28" s="17">
        <f>IFERROR(INDEX([1]Brain!J$3:J$381,MATCH($C28,[1]Brain!$B$3:$B$381,0)),"")</f>
        <v>9987612.1999999993</v>
      </c>
      <c r="L28" s="18">
        <f>VLOOKUP($C28,'[1]Ticker Changes'!$B:$L,11,FALSE)</f>
        <v>0.19090909090909092</v>
      </c>
      <c r="M28" s="14">
        <f>IF(H28&gt;INDEX('[1]HiLo &amp; Other NGX data'!$C$2:$C$147,MATCH(C28,'[1]HiLo &amp; Other NGX data'!$B$2:$B$162,0)),H28,INDEX('[1]HiLo &amp; Other NGX data'!$C$2:$C$147,MATCH(C28,'[1]HiLo &amp; Other NGX data'!$B$2:$B$162,0)))</f>
        <v>26.5</v>
      </c>
      <c r="N28" s="14">
        <f>IF(H28&lt;INDEX('[1]HiLo &amp; Other NGX data'!$D$2:$D$147,MATCH(C28,'[1]HiLo &amp; Other NGX data'!$B$2:$B$162,0)),H28,INDEX('[1]HiLo &amp; Other NGX data'!$D$2:$D$147,MATCH(C28,'[1]HiLo &amp; Other NGX data'!$B$2:$B$162,0)))</f>
        <v>17</v>
      </c>
    </row>
    <row r="29" spans="1:14" x14ac:dyDescent="0.3">
      <c r="A29" s="11">
        <f>RANK(H29,$H$7:$H$116,0)+COUNTIF($H$7:H29,H29)-1</f>
        <v>87</v>
      </c>
      <c r="B29" s="12">
        <f t="shared" si="0"/>
        <v>-6.6666666666666541E-2</v>
      </c>
      <c r="C29" s="13" t="s">
        <v>38</v>
      </c>
      <c r="D29" s="14">
        <f>IFERROR(INDEX([1]Brain!C$3:C$381,MATCH($C29,[1]Brain!$B$3:$B$381,0)),"")</f>
        <v>0.6</v>
      </c>
      <c r="E29" s="14">
        <f>IFERROR(INDEX([1]Brain!D$3:D$381,MATCH($C29,[1]Brain!$B$3:$B$381,0)),"")</f>
        <v>0.6</v>
      </c>
      <c r="F29" s="15">
        <f>IFERROR(INDEX([1]Brain!E$3:E$381,MATCH($C29,[1]Brain!$B$3:$B$381,0)),"")</f>
        <v>0.57999999999999996</v>
      </c>
      <c r="G29" s="15">
        <f>IFERROR(INDEX([1]Brain!F$3:F$381,MATCH($C29,[1]Brain!$B$3:$B$381,0)),"")</f>
        <v>0.55000000000000004</v>
      </c>
      <c r="H29" s="14">
        <f>IFERROR(INDEX([1]Brain!G$3:G$381,MATCH($C29,[1]Brain!$B$3:$B$381,0)),"")</f>
        <v>0.56000000000000005</v>
      </c>
      <c r="I29" s="16">
        <f t="shared" si="1"/>
        <v>-6.6666666666666541E-2</v>
      </c>
      <c r="J29" s="17">
        <f>IFERROR(INDEX([1]Brain!I$3:I$381,MATCH($C29,[1]Brain!$B$3:$B$381,0)),"")</f>
        <v>6932297</v>
      </c>
      <c r="K29" s="17">
        <f>IFERROR(INDEX([1]Brain!J$3:J$381,MATCH($C29,[1]Brain!$B$3:$B$381,0)),"")</f>
        <v>3903617.32</v>
      </c>
      <c r="L29" s="18">
        <f>VLOOKUP($C29,'[1]Ticker Changes'!$B:$L,11,FALSE)</f>
        <v>0.21739130434782616</v>
      </c>
      <c r="M29" s="14">
        <f>IF(H29&gt;INDEX('[1]HiLo &amp; Other NGX data'!$C$2:$C$147,MATCH(C29,'[1]HiLo &amp; Other NGX data'!$B$2:$B$162,0)),H29,INDEX('[1]HiLo &amp; Other NGX data'!$C$2:$C$147,MATCH(C29,'[1]HiLo &amp; Other NGX data'!$B$2:$B$162,0)))</f>
        <v>0.74</v>
      </c>
      <c r="N29" s="14">
        <f>IF(H29&lt;INDEX('[1]HiLo &amp; Other NGX data'!$D$2:$D$147,MATCH(C29,'[1]HiLo &amp; Other NGX data'!$B$2:$B$162,0)),H29,INDEX('[1]HiLo &amp; Other NGX data'!$D$2:$D$147,MATCH(C29,'[1]HiLo &amp; Other NGX data'!$B$2:$B$162,0)))</f>
        <v>0.46</v>
      </c>
    </row>
    <row r="30" spans="1:14" x14ac:dyDescent="0.3">
      <c r="A30" s="11">
        <f>RANK(H30,$H$7:$H$116,0)+COUNTIF($H$7:H30,H30)-1</f>
        <v>88</v>
      </c>
      <c r="B30" s="12">
        <f t="shared" si="0"/>
        <v>-3.8461538461538547E-2</v>
      </c>
      <c r="C30" s="13" t="s">
        <v>39</v>
      </c>
      <c r="D30" s="14">
        <f>IFERROR(INDEX([1]Brain!C$3:C$381,MATCH($C30,[1]Brain!$B$3:$B$381,0)),"")</f>
        <v>0.52</v>
      </c>
      <c r="E30" s="14">
        <f>IFERROR(INDEX([1]Brain!D$3:D$381,MATCH($C30,[1]Brain!$B$3:$B$381,0)),"")</f>
        <v>0.52</v>
      </c>
      <c r="F30" s="15">
        <f>IFERROR(INDEX([1]Brain!E$3:E$381,MATCH($C30,[1]Brain!$B$3:$B$381,0)),"")</f>
        <v>0.5</v>
      </c>
      <c r="G30" s="15">
        <f>IFERROR(INDEX([1]Brain!F$3:F$381,MATCH($C30,[1]Brain!$B$3:$B$381,0)),"")</f>
        <v>0.5</v>
      </c>
      <c r="H30" s="14">
        <f>IFERROR(INDEX([1]Brain!G$3:G$381,MATCH($C30,[1]Brain!$B$3:$B$381,0)),"")</f>
        <v>0.5</v>
      </c>
      <c r="I30" s="16">
        <f t="shared" si="1"/>
        <v>-3.8461538461538547E-2</v>
      </c>
      <c r="J30" s="17">
        <f>IFERROR(INDEX([1]Brain!I$3:I$381,MATCH($C30,[1]Brain!$B$3:$B$381,0)),"")</f>
        <v>448533</v>
      </c>
      <c r="K30" s="17">
        <f>IFERROR(INDEX([1]Brain!J$3:J$381,MATCH($C30,[1]Brain!$B$3:$B$381,0)),"")</f>
        <v>225074.52</v>
      </c>
      <c r="L30" s="18">
        <f>VLOOKUP($C30,'[1]Ticker Changes'!$B:$L,11,FALSE)</f>
        <v>0.31578947368421062</v>
      </c>
      <c r="M30" s="14">
        <f>IF(H30&gt;INDEX('[1]HiLo &amp; Other NGX data'!$C$2:$C$147,MATCH(C30,'[1]HiLo &amp; Other NGX data'!$B$2:$B$162,0)),H30,INDEX('[1]HiLo &amp; Other NGX data'!$C$2:$C$147,MATCH(C30,'[1]HiLo &amp; Other NGX data'!$B$2:$B$162,0)))</f>
        <v>0.65</v>
      </c>
      <c r="N30" s="14">
        <f>IF(H30&lt;INDEX('[1]HiLo &amp; Other NGX data'!$D$2:$D$147,MATCH(C30,'[1]HiLo &amp; Other NGX data'!$B$2:$B$162,0)),H30,INDEX('[1]HiLo &amp; Other NGX data'!$D$2:$D$147,MATCH(C30,'[1]HiLo &amp; Other NGX data'!$B$2:$B$162,0)))</f>
        <v>0.2</v>
      </c>
    </row>
    <row r="31" spans="1:14" x14ac:dyDescent="0.3">
      <c r="A31" s="11">
        <f>RANK(H31,$H$7:$H$116,0)+COUNTIF($H$7:H31,H31)-1</f>
        <v>39</v>
      </c>
      <c r="B31" s="12">
        <f t="shared" si="0"/>
        <v>0</v>
      </c>
      <c r="C31" s="13" t="s">
        <v>40</v>
      </c>
      <c r="D31" s="14">
        <f>IFERROR(INDEX([1]Brain!C$3:C$381,MATCH($C31,[1]Brain!$B$3:$B$381,0)),"")</f>
        <v>6.5</v>
      </c>
      <c r="E31" s="14">
        <f>IFERROR(INDEX([1]Brain!D$3:D$381,MATCH($C31,[1]Brain!$B$3:$B$381,0)),"")</f>
        <v>6.5</v>
      </c>
      <c r="F31" s="15">
        <f>IFERROR(INDEX([1]Brain!E$3:E$381,MATCH($C31,[1]Brain!$B$3:$B$381,0)),"")</f>
        <v>0</v>
      </c>
      <c r="G31" s="15">
        <f>IFERROR(INDEX([1]Brain!F$3:F$381,MATCH($C31,[1]Brain!$B$3:$B$381,0)),"")</f>
        <v>0</v>
      </c>
      <c r="H31" s="14">
        <f>IFERROR(INDEX([1]Brain!G$3:G$381,MATCH($C31,[1]Brain!$B$3:$B$381,0)),"")</f>
        <v>6.5</v>
      </c>
      <c r="I31" s="16">
        <f t="shared" si="1"/>
        <v>0</v>
      </c>
      <c r="J31" s="17">
        <f>IFERROR(INDEX([1]Brain!I$3:I$381,MATCH($C31,[1]Brain!$B$3:$B$381,0)),"")</f>
        <v>9181</v>
      </c>
      <c r="K31" s="17">
        <f>IFERROR(INDEX([1]Brain!J$3:J$381,MATCH($C31,[1]Brain!$B$3:$B$381,0)),"")</f>
        <v>64043.1</v>
      </c>
      <c r="L31" s="18">
        <f>VLOOKUP($C31,'[1]Ticker Changes'!$B:$L,11,FALSE)</f>
        <v>-0.17721518987341778</v>
      </c>
      <c r="M31" s="14">
        <f>IF(H31&gt;INDEX('[1]HiLo &amp; Other NGX data'!$C$2:$C$147,MATCH(C31,'[1]HiLo &amp; Other NGX data'!$B$2:$B$162,0)),H31,INDEX('[1]HiLo &amp; Other NGX data'!$C$2:$C$147,MATCH(C31,'[1]HiLo &amp; Other NGX data'!$B$2:$B$162,0)))</f>
        <v>8.4499999999999993</v>
      </c>
      <c r="N31" s="14">
        <f>IF(H31&lt;INDEX('[1]HiLo &amp; Other NGX data'!$D$2:$D$147,MATCH(C31,'[1]HiLo &amp; Other NGX data'!$B$2:$B$162,0)),H31,INDEX('[1]HiLo &amp; Other NGX data'!$D$2:$D$147,MATCH(C31,'[1]HiLo &amp; Other NGX data'!$B$2:$B$162,0)))</f>
        <v>5.75</v>
      </c>
    </row>
    <row r="32" spans="1:14" x14ac:dyDescent="0.3">
      <c r="A32" s="11">
        <f>RANK(H32,$H$7:$H$116,0)+COUNTIF($H$7:H32,H32)-1</f>
        <v>62</v>
      </c>
      <c r="B32" s="12">
        <f t="shared" si="0"/>
        <v>-6.995884773662564E-2</v>
      </c>
      <c r="C32" s="13" t="s">
        <v>41</v>
      </c>
      <c r="D32" s="14">
        <f>IFERROR(INDEX([1]Brain!C$3:C$381,MATCH($C32,[1]Brain!$B$3:$B$381,0)),"")</f>
        <v>2.4300000000000002</v>
      </c>
      <c r="E32" s="14">
        <f>IFERROR(INDEX([1]Brain!D$3:D$381,MATCH($C32,[1]Brain!$B$3:$B$381,0)),"")</f>
        <v>2.4300000000000002</v>
      </c>
      <c r="F32" s="15">
        <f>IFERROR(INDEX([1]Brain!E$3:E$381,MATCH($C32,[1]Brain!$B$3:$B$381,0)),"")</f>
        <v>2.42</v>
      </c>
      <c r="G32" s="15">
        <f>IFERROR(INDEX([1]Brain!F$3:F$381,MATCH($C32,[1]Brain!$B$3:$B$381,0)),"")</f>
        <v>2.2599999999999998</v>
      </c>
      <c r="H32" s="14">
        <f>IFERROR(INDEX([1]Brain!G$3:G$381,MATCH($C32,[1]Brain!$B$3:$B$381,0)),"")</f>
        <v>2.2599999999999998</v>
      </c>
      <c r="I32" s="16">
        <f t="shared" si="1"/>
        <v>-6.995884773662564E-2</v>
      </c>
      <c r="J32" s="17">
        <f>IFERROR(INDEX([1]Brain!I$3:I$381,MATCH($C32,[1]Brain!$B$3:$B$381,0)),"")</f>
        <v>976487</v>
      </c>
      <c r="K32" s="17">
        <f>IFERROR(INDEX([1]Brain!J$3:J$381,MATCH($C32,[1]Brain!$B$3:$B$381,0)),"")</f>
        <v>2299907.61</v>
      </c>
      <c r="L32" s="18">
        <f>VLOOKUP($C32,'[1]Ticker Changes'!$B:$L,11,FALSE)</f>
        <v>-0.14393939393939403</v>
      </c>
      <c r="M32" s="14">
        <f>IF(H32&gt;INDEX('[1]HiLo &amp; Other NGX data'!$C$2:$C$147,MATCH(C32,'[1]HiLo &amp; Other NGX data'!$B$2:$B$162,0)),H32,INDEX('[1]HiLo &amp; Other NGX data'!$C$2:$C$147,MATCH(C32,'[1]HiLo &amp; Other NGX data'!$B$2:$B$162,0)))</f>
        <v>3.35</v>
      </c>
      <c r="N32" s="14">
        <f>IF(H32&lt;INDEX('[1]HiLo &amp; Other NGX data'!$D$2:$D$147,MATCH(C32,'[1]HiLo &amp; Other NGX data'!$B$2:$B$162,0)),H32,INDEX('[1]HiLo &amp; Other NGX data'!$D$2:$D$147,MATCH(C32,'[1]HiLo &amp; Other NGX data'!$B$2:$B$162,0)))</f>
        <v>0.93</v>
      </c>
    </row>
    <row r="33" spans="1:14" x14ac:dyDescent="0.3">
      <c r="A33" s="11">
        <f>RANK(H33,$H$7:$H$116,0)+COUNTIF($H$7:H33,H33)-1</f>
        <v>81</v>
      </c>
      <c r="B33" s="12">
        <f t="shared" si="0"/>
        <v>-9.2783505154639179E-2</v>
      </c>
      <c r="C33" s="13" t="s">
        <v>42</v>
      </c>
      <c r="D33" s="14">
        <f>IFERROR(INDEX([1]Brain!C$3:C$381,MATCH($C33,[1]Brain!$B$3:$B$381,0)),"")</f>
        <v>0.97</v>
      </c>
      <c r="E33" s="14">
        <f>IFERROR(INDEX([1]Brain!D$3:D$381,MATCH($C33,[1]Brain!$B$3:$B$381,0)),"")</f>
        <v>0.97</v>
      </c>
      <c r="F33" s="15">
        <f>IFERROR(INDEX([1]Brain!E$3:E$381,MATCH($C33,[1]Brain!$B$3:$B$381,0)),"")</f>
        <v>0.88</v>
      </c>
      <c r="G33" s="15">
        <f>IFERROR(INDEX([1]Brain!F$3:F$381,MATCH($C33,[1]Brain!$B$3:$B$381,0)),"")</f>
        <v>0.88</v>
      </c>
      <c r="H33" s="14">
        <f>IFERROR(INDEX([1]Brain!G$3:G$381,MATCH($C33,[1]Brain!$B$3:$B$381,0)),"")</f>
        <v>0.88</v>
      </c>
      <c r="I33" s="16">
        <f t="shared" si="1"/>
        <v>-9.2783505154639179E-2</v>
      </c>
      <c r="J33" s="17">
        <f>IFERROR(INDEX([1]Brain!I$3:I$381,MATCH($C33,[1]Brain!$B$3:$B$381,0)),"")</f>
        <v>105750</v>
      </c>
      <c r="K33" s="17">
        <f>IFERROR(INDEX([1]Brain!J$3:J$381,MATCH($C33,[1]Brain!$B$3:$B$381,0)),"")</f>
        <v>93360</v>
      </c>
      <c r="L33" s="18">
        <f>VLOOKUP($C33,'[1]Ticker Changes'!$B:$L,11,FALSE)</f>
        <v>-0.2142857142857143</v>
      </c>
      <c r="M33" s="14">
        <f>IF(H33&gt;INDEX('[1]HiLo &amp; Other NGX data'!$C$2:$C$147,MATCH(C33,'[1]HiLo &amp; Other NGX data'!$B$2:$B$162,0)),H33,INDEX('[1]HiLo &amp; Other NGX data'!$C$2:$C$147,MATCH(C33,'[1]HiLo &amp; Other NGX data'!$B$2:$B$162,0)))</f>
        <v>2.79</v>
      </c>
      <c r="N33" s="14">
        <f>IF(H33&lt;INDEX('[1]HiLo &amp; Other NGX data'!$D$2:$D$147,MATCH(C33,'[1]HiLo &amp; Other NGX data'!$B$2:$B$162,0)),H33,INDEX('[1]HiLo &amp; Other NGX data'!$D$2:$D$147,MATCH(C33,'[1]HiLo &amp; Other NGX data'!$B$2:$B$162,0)))</f>
        <v>0.88</v>
      </c>
    </row>
    <row r="34" spans="1:14" x14ac:dyDescent="0.3">
      <c r="A34" s="11">
        <f>RANK(H34,$H$7:$H$116,0)+COUNTIF($H$7:H34,H34)-1</f>
        <v>105</v>
      </c>
      <c r="B34" s="12">
        <f t="shared" si="0"/>
        <v>0</v>
      </c>
      <c r="C34" s="13" t="s">
        <v>43</v>
      </c>
      <c r="D34" s="14">
        <f>IFERROR(INDEX([1]Brain!C$3:C$381,MATCH($C34,[1]Brain!$B$3:$B$381,0)),"")</f>
        <v>0.2</v>
      </c>
      <c r="E34" s="14">
        <f>IFERROR(INDEX([1]Brain!D$3:D$381,MATCH($C34,[1]Brain!$B$3:$B$381,0)),"")</f>
        <v>0.2</v>
      </c>
      <c r="F34" s="15">
        <f>IFERROR(INDEX([1]Brain!E$3:E$381,MATCH($C34,[1]Brain!$B$3:$B$381,0)),"")</f>
        <v>0</v>
      </c>
      <c r="G34" s="15">
        <f>IFERROR(INDEX([1]Brain!F$3:F$381,MATCH($C34,[1]Brain!$B$3:$B$381,0)),"")</f>
        <v>0</v>
      </c>
      <c r="H34" s="14">
        <f>IFERROR(INDEX([1]Brain!G$3:G$381,MATCH($C34,[1]Brain!$B$3:$B$381,0)),"")</f>
        <v>0.2</v>
      </c>
      <c r="I34" s="16">
        <f t="shared" si="1"/>
        <v>0</v>
      </c>
      <c r="J34" s="17">
        <f>IFERROR(INDEX([1]Brain!I$3:I$381,MATCH($C34,[1]Brain!$B$3:$B$381,0)),"")</f>
        <v>4000</v>
      </c>
      <c r="K34" s="17">
        <f>IFERROR(INDEX([1]Brain!J$3:J$381,MATCH($C34,[1]Brain!$B$3:$B$381,0)),"")</f>
        <v>800</v>
      </c>
      <c r="L34" s="18">
        <f>VLOOKUP($C34,'[1]Ticker Changes'!$B:$L,11,FALSE)</f>
        <v>0</v>
      </c>
      <c r="M34" s="14">
        <f>IF(H34&gt;INDEX('[1]HiLo &amp; Other NGX data'!$C$2:$C$147,MATCH(C34,'[1]HiLo &amp; Other NGX data'!$B$2:$B$162,0)),H34,INDEX('[1]HiLo &amp; Other NGX data'!$C$2:$C$147,MATCH(C34,'[1]HiLo &amp; Other NGX data'!$B$2:$B$162,0)))</f>
        <v>0.21</v>
      </c>
      <c r="N34" s="14">
        <f>IF(H34&lt;INDEX('[1]HiLo &amp; Other NGX data'!$D$2:$D$147,MATCH(C34,'[1]HiLo &amp; Other NGX data'!$B$2:$B$162,0)),H34,INDEX('[1]HiLo &amp; Other NGX data'!$D$2:$D$147,MATCH(C34,'[1]HiLo &amp; Other NGX data'!$B$2:$B$162,0)))</f>
        <v>0.2</v>
      </c>
    </row>
    <row r="35" spans="1:14" x14ac:dyDescent="0.3">
      <c r="A35" s="11">
        <f>RANK(H35,$H$7:$H$116,0)+COUNTIF($H$7:H35,H35)-1</f>
        <v>4</v>
      </c>
      <c r="B35" s="12">
        <f t="shared" si="0"/>
        <v>1.9285714285714128E-2</v>
      </c>
      <c r="C35" s="13" t="s">
        <v>44</v>
      </c>
      <c r="D35" s="14">
        <f>IFERROR(INDEX([1]Brain!C$3:C$381,MATCH($C35,[1]Brain!$B$3:$B$381,0)),"")</f>
        <v>280</v>
      </c>
      <c r="E35" s="14">
        <f>IFERROR(INDEX([1]Brain!D$3:D$381,MATCH($C35,[1]Brain!$B$3:$B$381,0)),"")</f>
        <v>280</v>
      </c>
      <c r="F35" s="15">
        <f>IFERROR(INDEX([1]Brain!E$3:E$381,MATCH($C35,[1]Brain!$B$3:$B$381,0)),"")</f>
        <v>285.39999999999998</v>
      </c>
      <c r="G35" s="15">
        <f>IFERROR(INDEX([1]Brain!F$3:F$381,MATCH($C35,[1]Brain!$B$3:$B$381,0)),"")</f>
        <v>285.39999999999998</v>
      </c>
      <c r="H35" s="14">
        <f>IFERROR(INDEX([1]Brain!G$3:G$381,MATCH($C35,[1]Brain!$B$3:$B$381,0)),"")</f>
        <v>285.39999999999998</v>
      </c>
      <c r="I35" s="16">
        <f t="shared" si="1"/>
        <v>1.9285714285714128E-2</v>
      </c>
      <c r="J35" s="17">
        <f>IFERROR(INDEX([1]Brain!I$3:I$381,MATCH($C35,[1]Brain!$B$3:$B$381,0)),"")</f>
        <v>465155</v>
      </c>
      <c r="K35" s="17">
        <f>IFERROR(INDEX([1]Brain!J$3:J$381,MATCH($C35,[1]Brain!$B$3:$B$381,0)),"")</f>
        <v>133479172.7</v>
      </c>
      <c r="L35" s="18">
        <f>VLOOKUP($C35,'[1]Ticker Changes'!$B:$L,11,FALSE)</f>
        <v>0.11050583657587532</v>
      </c>
      <c r="M35" s="14">
        <f>IF(H35&gt;INDEX('[1]HiLo &amp; Other NGX data'!$C$2:$C$147,MATCH(C35,'[1]HiLo &amp; Other NGX data'!$B$2:$B$162,0)),H35,INDEX('[1]HiLo &amp; Other NGX data'!$C$2:$C$147,MATCH(C35,'[1]HiLo &amp; Other NGX data'!$B$2:$B$162,0)))</f>
        <v>285.39999999999998</v>
      </c>
      <c r="N35" s="14">
        <f>IF(H35&lt;INDEX('[1]HiLo &amp; Other NGX data'!$D$2:$D$147,MATCH(C35,'[1]HiLo &amp; Other NGX data'!$B$2:$B$162,0)),H35,INDEX('[1]HiLo &amp; Other NGX data'!$D$2:$D$147,MATCH(C35,'[1]HiLo &amp; Other NGX data'!$B$2:$B$162,0)))</f>
        <v>204</v>
      </c>
    </row>
    <row r="36" spans="1:14" x14ac:dyDescent="0.3">
      <c r="A36" s="11">
        <f>RANK(H36,$H$7:$H$116,0)+COUNTIF($H$7:H36,H36)-1</f>
        <v>23</v>
      </c>
      <c r="B36" s="12">
        <f t="shared" si="0"/>
        <v>0</v>
      </c>
      <c r="C36" s="13" t="s">
        <v>45</v>
      </c>
      <c r="D36" s="14">
        <f>IFERROR(INDEX([1]Brain!C$3:C$381,MATCH($C36,[1]Brain!$B$3:$B$381,0)),"")</f>
        <v>16</v>
      </c>
      <c r="E36" s="14">
        <f>IFERROR(INDEX([1]Brain!D$3:D$381,MATCH($C36,[1]Brain!$B$3:$B$381,0)),"")</f>
        <v>16</v>
      </c>
      <c r="F36" s="15">
        <f>IFERROR(INDEX([1]Brain!E$3:E$381,MATCH($C36,[1]Brain!$B$3:$B$381,0)),"")</f>
        <v>16</v>
      </c>
      <c r="G36" s="15">
        <f>IFERROR(INDEX([1]Brain!F$3:F$381,MATCH($C36,[1]Brain!$B$3:$B$381,0)),"")</f>
        <v>16</v>
      </c>
      <c r="H36" s="14">
        <f>IFERROR(INDEX([1]Brain!G$3:G$381,MATCH($C36,[1]Brain!$B$3:$B$381,0)),"")</f>
        <v>16</v>
      </c>
      <c r="I36" s="16">
        <f t="shared" si="1"/>
        <v>0</v>
      </c>
      <c r="J36" s="17">
        <f>IFERROR(INDEX([1]Brain!I$3:I$381,MATCH($C36,[1]Brain!$B$3:$B$381,0)),"")</f>
        <v>1462700</v>
      </c>
      <c r="K36" s="17">
        <f>IFERROR(INDEX([1]Brain!J$3:J$381,MATCH($C36,[1]Brain!$B$3:$B$381,0)),"")</f>
        <v>23413809.649999999</v>
      </c>
      <c r="L36" s="18">
        <f>VLOOKUP($C36,'[1]Ticker Changes'!$B:$L,11,FALSE)</f>
        <v>-8.045977011494243E-2</v>
      </c>
      <c r="M36" s="14">
        <f>IF(H36&gt;INDEX('[1]HiLo &amp; Other NGX data'!$C$2:$C$147,MATCH(C36,'[1]HiLo &amp; Other NGX data'!$B$2:$B$162,0)),H36,INDEX('[1]HiLo &amp; Other NGX data'!$C$2:$C$147,MATCH(C36,'[1]HiLo &amp; Other NGX data'!$B$2:$B$162,0)))</f>
        <v>18.75</v>
      </c>
      <c r="N36" s="14">
        <f>IF(H36&lt;INDEX('[1]HiLo &amp; Other NGX data'!$D$2:$D$147,MATCH(C36,'[1]HiLo &amp; Other NGX data'!$B$2:$B$162,0)),H36,INDEX('[1]HiLo &amp; Other NGX data'!$D$2:$D$147,MATCH(C36,'[1]HiLo &amp; Other NGX data'!$B$2:$B$162,0)))</f>
        <v>15</v>
      </c>
    </row>
    <row r="37" spans="1:14" x14ac:dyDescent="0.3">
      <c r="A37" s="11">
        <f>RANK(H37,$H$7:$H$116,0)+COUNTIF($H$7:H37,H37)-1</f>
        <v>22</v>
      </c>
      <c r="B37" s="12">
        <f t="shared" si="0"/>
        <v>0</v>
      </c>
      <c r="C37" s="13" t="s">
        <v>46</v>
      </c>
      <c r="D37" s="14">
        <f>IFERROR(INDEX([1]Brain!C$3:C$381,MATCH($C37,[1]Brain!$B$3:$B$381,0)),"")</f>
        <v>16.2</v>
      </c>
      <c r="E37" s="14">
        <f>IFERROR(INDEX([1]Brain!D$3:D$381,MATCH($C37,[1]Brain!$B$3:$B$381,0)),"")</f>
        <v>16.2</v>
      </c>
      <c r="F37" s="15">
        <f>IFERROR(INDEX([1]Brain!E$3:E$381,MATCH($C37,[1]Brain!$B$3:$B$381,0)),"")</f>
        <v>0</v>
      </c>
      <c r="G37" s="15">
        <f>IFERROR(INDEX([1]Brain!F$3:F$381,MATCH($C37,[1]Brain!$B$3:$B$381,0)),"")</f>
        <v>0</v>
      </c>
      <c r="H37" s="14">
        <f>IFERROR(INDEX([1]Brain!G$3:G$381,MATCH($C37,[1]Brain!$B$3:$B$381,0)),"")</f>
        <v>16.2</v>
      </c>
      <c r="I37" s="16">
        <f t="shared" si="1"/>
        <v>0</v>
      </c>
      <c r="J37" s="17">
        <f>IFERROR(INDEX([1]Brain!I$3:I$381,MATCH($C37,[1]Brain!$B$3:$B$381,0)),"")</f>
        <v>0</v>
      </c>
      <c r="K37" s="17">
        <f>IFERROR(INDEX([1]Brain!J$3:J$381,MATCH($C37,[1]Brain!$B$3:$B$381,0)),"")</f>
        <v>0</v>
      </c>
      <c r="L37" s="18">
        <f>VLOOKUP($C37,'[1]Ticker Changes'!$B:$L,11,FALSE)</f>
        <v>0</v>
      </c>
      <c r="M37" s="14">
        <f>IF(H37&gt;INDEX('[1]HiLo &amp; Other NGX data'!$C$2:$C$147,MATCH(C37,'[1]HiLo &amp; Other NGX data'!$B$2:$B$162,0)),H37,INDEX('[1]HiLo &amp; Other NGX data'!$C$2:$C$147,MATCH(C37,'[1]HiLo &amp; Other NGX data'!$B$2:$B$162,0)))</f>
        <v>19.899999999999999</v>
      </c>
      <c r="N37" s="14">
        <f>IF(H37&lt;INDEX('[1]HiLo &amp; Other NGX data'!$D$2:$D$147,MATCH(C37,'[1]HiLo &amp; Other NGX data'!$B$2:$B$162,0)),H37,INDEX('[1]HiLo &amp; Other NGX data'!$D$2:$D$147,MATCH(C37,'[1]HiLo &amp; Other NGX data'!$B$2:$B$162,0)))</f>
        <v>14.6</v>
      </c>
    </row>
    <row r="38" spans="1:14" x14ac:dyDescent="0.3">
      <c r="A38" s="11">
        <f>RANK(H38,$H$7:$H$116,0)+COUNTIF($H$7:H38,H38)-1</f>
        <v>45</v>
      </c>
      <c r="B38" s="12">
        <f t="shared" si="0"/>
        <v>0.10000000000000009</v>
      </c>
      <c r="C38" s="13" t="s">
        <v>47</v>
      </c>
      <c r="D38" s="14">
        <f>IFERROR(INDEX([1]Brain!C$3:C$381,MATCH($C38,[1]Brain!$B$3:$B$381,0)),"")</f>
        <v>5</v>
      </c>
      <c r="E38" s="14">
        <f>IFERROR(INDEX([1]Brain!D$3:D$381,MATCH($C38,[1]Brain!$B$3:$B$381,0)),"")</f>
        <v>5.5</v>
      </c>
      <c r="F38" s="15">
        <f>IFERROR(INDEX([1]Brain!E$3:E$381,MATCH($C38,[1]Brain!$B$3:$B$381,0)),"")</f>
        <v>5.5</v>
      </c>
      <c r="G38" s="15">
        <f>IFERROR(INDEX([1]Brain!F$3:F$381,MATCH($C38,[1]Brain!$B$3:$B$381,0)),"")</f>
        <v>5.5</v>
      </c>
      <c r="H38" s="14">
        <f>IFERROR(INDEX([1]Brain!G$3:G$381,MATCH($C38,[1]Brain!$B$3:$B$381,0)),"")</f>
        <v>5.5</v>
      </c>
      <c r="I38" s="16">
        <f t="shared" si="1"/>
        <v>0.10000000000000009</v>
      </c>
      <c r="J38" s="17">
        <f>IFERROR(INDEX([1]Brain!I$3:I$381,MATCH($C38,[1]Brain!$B$3:$B$381,0)),"")</f>
        <v>2623891</v>
      </c>
      <c r="K38" s="17">
        <f>IFERROR(INDEX([1]Brain!J$3:J$381,MATCH($C38,[1]Brain!$B$3:$B$381,0)),"")</f>
        <v>14431400.5</v>
      </c>
      <c r="L38" s="18">
        <f>VLOOKUP($C38,'[1]Ticker Changes'!$B:$L,11,FALSE)</f>
        <v>8.9108910891089188E-2</v>
      </c>
      <c r="M38" s="14">
        <f>IF(H38&gt;INDEX('[1]HiLo &amp; Other NGX data'!$C$2:$C$147,MATCH(C38,'[1]HiLo &amp; Other NGX data'!$B$2:$B$162,0)),H38,INDEX('[1]HiLo &amp; Other NGX data'!$C$2:$C$147,MATCH(C38,'[1]HiLo &amp; Other NGX data'!$B$2:$B$162,0)))</f>
        <v>8.8000000000000007</v>
      </c>
      <c r="N38" s="14">
        <f>IF(H38&lt;INDEX('[1]HiLo &amp; Other NGX data'!$D$2:$D$147,MATCH(C38,'[1]HiLo &amp; Other NGX data'!$B$2:$B$162,0)),H38,INDEX('[1]HiLo &amp; Other NGX data'!$D$2:$D$147,MATCH(C38,'[1]HiLo &amp; Other NGX data'!$B$2:$B$162,0)))</f>
        <v>4.76</v>
      </c>
    </row>
    <row r="39" spans="1:14" x14ac:dyDescent="0.3">
      <c r="A39" s="11">
        <f>RANK(H39,$H$7:$H$116,0)+COUNTIF($H$7:H39,H39)-1</f>
        <v>28</v>
      </c>
      <c r="B39" s="12">
        <f t="shared" si="0"/>
        <v>8.4033613445377853E-3</v>
      </c>
      <c r="C39" s="13" t="s">
        <v>48</v>
      </c>
      <c r="D39" s="14">
        <f>IFERROR(INDEX([1]Brain!C$3:C$381,MATCH($C39,[1]Brain!$B$3:$B$381,0)),"")</f>
        <v>11.9</v>
      </c>
      <c r="E39" s="14">
        <f>IFERROR(INDEX([1]Brain!D$3:D$381,MATCH($C39,[1]Brain!$B$3:$B$381,0)),"")</f>
        <v>11.9</v>
      </c>
      <c r="F39" s="15">
        <f>IFERROR(INDEX([1]Brain!E$3:E$381,MATCH($C39,[1]Brain!$B$3:$B$381,0)),"")</f>
        <v>12</v>
      </c>
      <c r="G39" s="15">
        <f>IFERROR(INDEX([1]Brain!F$3:F$381,MATCH($C39,[1]Brain!$B$3:$B$381,0)),"")</f>
        <v>12</v>
      </c>
      <c r="H39" s="14">
        <f>IFERROR(INDEX([1]Brain!G$3:G$381,MATCH($C39,[1]Brain!$B$3:$B$381,0)),"")</f>
        <v>12</v>
      </c>
      <c r="I39" s="16">
        <f t="shared" si="1"/>
        <v>8.4033613445377853E-3</v>
      </c>
      <c r="J39" s="17">
        <f>IFERROR(INDEX([1]Brain!I$3:I$381,MATCH($C39,[1]Brain!$B$3:$B$381,0)),"")</f>
        <v>1224341</v>
      </c>
      <c r="K39" s="17">
        <f>IFERROR(INDEX([1]Brain!J$3:J$381,MATCH($C39,[1]Brain!$B$3:$B$381,0)),"")</f>
        <v>14689147.35</v>
      </c>
      <c r="L39" s="18">
        <f>VLOOKUP($C39,'[1]Ticker Changes'!$B:$L,11,FALSE)</f>
        <v>0.3793103448275863</v>
      </c>
      <c r="M39" s="14">
        <f>IF(H39&gt;INDEX('[1]HiLo &amp; Other NGX data'!$C$2:$C$147,MATCH(C39,'[1]HiLo &amp; Other NGX data'!$B$2:$B$162,0)),H39,INDEX('[1]HiLo &amp; Other NGX data'!$C$2:$C$147,MATCH(C39,'[1]HiLo &amp; Other NGX data'!$B$2:$B$162,0)))</f>
        <v>13.2</v>
      </c>
      <c r="N39" s="14">
        <f>IF(H39&lt;INDEX('[1]HiLo &amp; Other NGX data'!$D$2:$D$147,MATCH(C39,'[1]HiLo &amp; Other NGX data'!$B$2:$B$162,0)),H39,INDEX('[1]HiLo &amp; Other NGX data'!$D$2:$D$147,MATCH(C39,'[1]HiLo &amp; Other NGX data'!$B$2:$B$162,0)))</f>
        <v>4.8</v>
      </c>
    </row>
    <row r="40" spans="1:14" x14ac:dyDescent="0.3">
      <c r="A40" s="11">
        <f>RANK(H40,$H$7:$H$116,0)+COUNTIF($H$7:H40,H40)-1</f>
        <v>59</v>
      </c>
      <c r="B40" s="12">
        <f t="shared" si="0"/>
        <v>0</v>
      </c>
      <c r="C40" s="13" t="s">
        <v>49</v>
      </c>
      <c r="D40" s="14">
        <f>IFERROR(INDEX([1]Brain!C$3:C$381,MATCH($C40,[1]Brain!$B$3:$B$381,0)),"")</f>
        <v>2.65</v>
      </c>
      <c r="E40" s="14">
        <f>IFERROR(INDEX([1]Brain!D$3:D$381,MATCH($C40,[1]Brain!$B$3:$B$381,0)),"")</f>
        <v>2.65</v>
      </c>
      <c r="F40" s="15">
        <f>IFERROR(INDEX([1]Brain!E$3:E$381,MATCH($C40,[1]Brain!$B$3:$B$381,0)),"")</f>
        <v>0</v>
      </c>
      <c r="G40" s="15">
        <f>IFERROR(INDEX([1]Brain!F$3:F$381,MATCH($C40,[1]Brain!$B$3:$B$381,0)),"")</f>
        <v>0</v>
      </c>
      <c r="H40" s="14">
        <f>IFERROR(INDEX([1]Brain!G$3:G$381,MATCH($C40,[1]Brain!$B$3:$B$381,0)),"")</f>
        <v>2.65</v>
      </c>
      <c r="I40" s="16">
        <f t="shared" si="1"/>
        <v>0</v>
      </c>
      <c r="J40" s="17">
        <f>IFERROR(INDEX([1]Brain!I$3:I$381,MATCH($C40,[1]Brain!$B$3:$B$381,0)),"")</f>
        <v>37403</v>
      </c>
      <c r="K40" s="17">
        <f>IFERROR(INDEX([1]Brain!J$3:J$381,MATCH($C40,[1]Brain!$B$3:$B$381,0)),"")</f>
        <v>106965.55</v>
      </c>
      <c r="L40" s="18">
        <f>VLOOKUP($C40,'[1]Ticker Changes'!$B:$L,11,FALSE)</f>
        <v>0.40211640211640209</v>
      </c>
      <c r="M40" s="14">
        <f>IF(H40&gt;INDEX('[1]HiLo &amp; Other NGX data'!$C$2:$C$147,MATCH(C40,'[1]HiLo &amp; Other NGX data'!$B$2:$B$162,0)),H40,INDEX('[1]HiLo &amp; Other NGX data'!$C$2:$C$147,MATCH(C40,'[1]HiLo &amp; Other NGX data'!$B$2:$B$162,0)))</f>
        <v>2.66</v>
      </c>
      <c r="N40" s="14">
        <f>IF(H40&lt;INDEX('[1]HiLo &amp; Other NGX data'!$D$2:$D$147,MATCH(C40,'[1]HiLo &amp; Other NGX data'!$B$2:$B$162,0)),H40,INDEX('[1]HiLo &amp; Other NGX data'!$D$2:$D$147,MATCH(C40,'[1]HiLo &amp; Other NGX data'!$B$2:$B$162,0)))</f>
        <v>1.85</v>
      </c>
    </row>
    <row r="41" spans="1:14" x14ac:dyDescent="0.3">
      <c r="A41" s="11">
        <f>RANK(H41,$H$7:$H$116,0)+COUNTIF($H$7:H41,H41)-1</f>
        <v>30</v>
      </c>
      <c r="B41" s="12">
        <f t="shared" si="0"/>
        <v>0</v>
      </c>
      <c r="C41" s="13" t="s">
        <v>50</v>
      </c>
      <c r="D41" s="14">
        <f>IFERROR(INDEX([1]Brain!C$3:C$381,MATCH($C41,[1]Brain!$B$3:$B$381,0)),"")</f>
        <v>11.95</v>
      </c>
      <c r="E41" s="14">
        <f>IFERROR(INDEX([1]Brain!D$3:D$381,MATCH($C41,[1]Brain!$B$3:$B$381,0)),"")</f>
        <v>11.95</v>
      </c>
      <c r="F41" s="15">
        <f>IFERROR(INDEX([1]Brain!E$3:E$381,MATCH($C41,[1]Brain!$B$3:$B$381,0)),"")</f>
        <v>11.95</v>
      </c>
      <c r="G41" s="15">
        <f>IFERROR(INDEX([1]Brain!F$3:F$381,MATCH($C41,[1]Brain!$B$3:$B$381,0)),"")</f>
        <v>11.7</v>
      </c>
      <c r="H41" s="14">
        <f>IFERROR(INDEX([1]Brain!G$3:G$381,MATCH($C41,[1]Brain!$B$3:$B$381,0)),"")</f>
        <v>11.95</v>
      </c>
      <c r="I41" s="16">
        <f t="shared" si="1"/>
        <v>0</v>
      </c>
      <c r="J41" s="17">
        <f>IFERROR(INDEX([1]Brain!I$3:I$381,MATCH($C41,[1]Brain!$B$3:$B$381,0)),"")</f>
        <v>2339734</v>
      </c>
      <c r="K41" s="17">
        <f>IFERROR(INDEX([1]Brain!J$3:J$381,MATCH($C41,[1]Brain!$B$3:$B$381,0)),"")</f>
        <v>27564005.449999999</v>
      </c>
      <c r="L41" s="18">
        <f>VLOOKUP($C41,'[1]Ticker Changes'!$B:$L,11,FALSE)</f>
        <v>4.8245614035087536E-2</v>
      </c>
      <c r="M41" s="14">
        <f>IF(H41&gt;INDEX('[1]HiLo &amp; Other NGX data'!$C$2:$C$147,MATCH(C41,'[1]HiLo &amp; Other NGX data'!$B$2:$B$162,0)),H41,INDEX('[1]HiLo &amp; Other NGX data'!$C$2:$C$147,MATCH(C41,'[1]HiLo &amp; Other NGX data'!$B$2:$B$162,0)))</f>
        <v>12.9</v>
      </c>
      <c r="N41" s="14">
        <f>IF(H41&lt;INDEX('[1]HiLo &amp; Other NGX data'!$D$2:$D$147,MATCH(C41,'[1]HiLo &amp; Other NGX data'!$B$2:$B$162,0)),H41,INDEX('[1]HiLo &amp; Other NGX data'!$D$2:$D$147,MATCH(C41,'[1]HiLo &amp; Other NGX data'!$B$2:$B$162,0)))</f>
        <v>6.25</v>
      </c>
    </row>
    <row r="42" spans="1:14" x14ac:dyDescent="0.3">
      <c r="A42" s="11">
        <f>RANK(H42,$H$7:$H$116,0)+COUNTIF($H$7:H42,H42)-1</f>
        <v>56</v>
      </c>
      <c r="B42" s="12">
        <f t="shared" si="0"/>
        <v>1.5479876160990669E-2</v>
      </c>
      <c r="C42" s="13" t="s">
        <v>51</v>
      </c>
      <c r="D42" s="14">
        <f>IFERROR(INDEX([1]Brain!C$3:C$381,MATCH($C42,[1]Brain!$B$3:$B$381,0)),"")</f>
        <v>3.23</v>
      </c>
      <c r="E42" s="14">
        <f>IFERROR(INDEX([1]Brain!D$3:D$381,MATCH($C42,[1]Brain!$B$3:$B$381,0)),"")</f>
        <v>3.23</v>
      </c>
      <c r="F42" s="15">
        <f>IFERROR(INDEX([1]Brain!E$3:E$381,MATCH($C42,[1]Brain!$B$3:$B$381,0)),"")</f>
        <v>3.29</v>
      </c>
      <c r="G42" s="15">
        <f>IFERROR(INDEX([1]Brain!F$3:F$381,MATCH($C42,[1]Brain!$B$3:$B$381,0)),"")</f>
        <v>3.21</v>
      </c>
      <c r="H42" s="14">
        <f>IFERROR(INDEX([1]Brain!G$3:G$381,MATCH($C42,[1]Brain!$B$3:$B$381,0)),"")</f>
        <v>3.28</v>
      </c>
      <c r="I42" s="16">
        <f t="shared" si="1"/>
        <v>1.5479876160990669E-2</v>
      </c>
      <c r="J42" s="17">
        <f>IFERROR(INDEX([1]Brain!I$3:I$381,MATCH($C42,[1]Brain!$B$3:$B$381,0)),"")</f>
        <v>12590101</v>
      </c>
      <c r="K42" s="17">
        <f>IFERROR(INDEX([1]Brain!J$3:J$381,MATCH($C42,[1]Brain!$B$3:$B$381,0)),"")</f>
        <v>41058910.829999998</v>
      </c>
      <c r="L42" s="18">
        <f>VLOOKUP($C42,'[1]Ticker Changes'!$B:$L,11,FALSE)</f>
        <v>9.6989966555183882E-2</v>
      </c>
      <c r="M42" s="14">
        <f>IF(H42&gt;INDEX('[1]HiLo &amp; Other NGX data'!$C$2:$C$147,MATCH(C42,'[1]HiLo &amp; Other NGX data'!$B$2:$B$162,0)),H42,INDEX('[1]HiLo &amp; Other NGX data'!$C$2:$C$147,MATCH(C42,'[1]HiLo &amp; Other NGX data'!$B$2:$B$162,0)))</f>
        <v>3.8</v>
      </c>
      <c r="N42" s="14">
        <f>IF(H42&lt;INDEX('[1]HiLo &amp; Other NGX data'!$D$2:$D$147,MATCH(C42,'[1]HiLo &amp; Other NGX data'!$B$2:$B$162,0)),H42,INDEX('[1]HiLo &amp; Other NGX data'!$D$2:$D$147,MATCH(C42,'[1]HiLo &amp; Other NGX data'!$B$2:$B$162,0)))</f>
        <v>2.66</v>
      </c>
    </row>
    <row r="43" spans="1:14" x14ac:dyDescent="0.3">
      <c r="A43" s="11">
        <f>RANK(H43,$H$7:$H$116,0)+COUNTIF($H$7:H43,H43)-1</f>
        <v>53</v>
      </c>
      <c r="B43" s="12">
        <f t="shared" si="0"/>
        <v>-1.2820512820512775E-2</v>
      </c>
      <c r="C43" s="13" t="s">
        <v>52</v>
      </c>
      <c r="D43" s="14">
        <f>IFERROR(INDEX([1]Brain!C$3:C$381,MATCH($C43,[1]Brain!$B$3:$B$381,0)),"")</f>
        <v>3.9</v>
      </c>
      <c r="E43" s="14">
        <f>IFERROR(INDEX([1]Brain!D$3:D$381,MATCH($C43,[1]Brain!$B$3:$B$381,0)),"")</f>
        <v>3.9</v>
      </c>
      <c r="F43" s="15">
        <f>IFERROR(INDEX([1]Brain!E$3:E$381,MATCH($C43,[1]Brain!$B$3:$B$381,0)),"")</f>
        <v>3.92</v>
      </c>
      <c r="G43" s="15">
        <f>IFERROR(INDEX([1]Brain!F$3:F$381,MATCH($C43,[1]Brain!$B$3:$B$381,0)),"")</f>
        <v>3.8</v>
      </c>
      <c r="H43" s="14">
        <f>IFERROR(INDEX([1]Brain!G$3:G$381,MATCH($C43,[1]Brain!$B$3:$B$381,0)),"")</f>
        <v>3.85</v>
      </c>
      <c r="I43" s="16">
        <f t="shared" si="1"/>
        <v>-1.2820512820512775E-2</v>
      </c>
      <c r="J43" s="17">
        <f>IFERROR(INDEX([1]Brain!I$3:I$381,MATCH($C43,[1]Brain!$B$3:$B$381,0)),"")</f>
        <v>20727861</v>
      </c>
      <c r="K43" s="17">
        <f>IFERROR(INDEX([1]Brain!J$3:J$381,MATCH($C43,[1]Brain!$B$3:$B$381,0)),"")</f>
        <v>79964645.609999999</v>
      </c>
      <c r="L43" s="18">
        <f>VLOOKUP($C43,'[1]Ticker Changes'!$B:$L,11,FALSE)</f>
        <v>0.50980392156862764</v>
      </c>
      <c r="M43" s="14">
        <f>IF(H43&gt;INDEX('[1]HiLo &amp; Other NGX data'!$C$2:$C$147,MATCH(C43,'[1]HiLo &amp; Other NGX data'!$B$2:$B$162,0)),H43,INDEX('[1]HiLo &amp; Other NGX data'!$C$2:$C$147,MATCH(C43,'[1]HiLo &amp; Other NGX data'!$B$2:$B$162,0)))</f>
        <v>3.85</v>
      </c>
      <c r="N43" s="14">
        <f>IF(H43&lt;INDEX('[1]HiLo &amp; Other NGX data'!$D$2:$D$147,MATCH(C43,'[1]HiLo &amp; Other NGX data'!$B$2:$B$162,0)),H43,INDEX('[1]HiLo &amp; Other NGX data'!$D$2:$D$147,MATCH(C43,'[1]HiLo &amp; Other NGX data'!$B$2:$B$162,0)))</f>
        <v>2.08</v>
      </c>
    </row>
    <row r="44" spans="1:14" x14ac:dyDescent="0.3">
      <c r="A44" s="11">
        <f>RANK(H44,$H$7:$H$116,0)+COUNTIF($H$7:H44,H44)-1</f>
        <v>37</v>
      </c>
      <c r="B44" s="12">
        <f t="shared" si="0"/>
        <v>0</v>
      </c>
      <c r="C44" s="13" t="s">
        <v>53</v>
      </c>
      <c r="D44" s="14">
        <f>IFERROR(INDEX([1]Brain!C$3:C$381,MATCH($C44,[1]Brain!$B$3:$B$381,0)),"")</f>
        <v>7.9</v>
      </c>
      <c r="E44" s="14">
        <f>IFERROR(INDEX([1]Brain!D$3:D$381,MATCH($C44,[1]Brain!$B$3:$B$381,0)),"")</f>
        <v>7.9</v>
      </c>
      <c r="F44" s="15">
        <f>IFERROR(INDEX([1]Brain!E$3:E$381,MATCH($C44,[1]Brain!$B$3:$B$381,0)),"")</f>
        <v>0</v>
      </c>
      <c r="G44" s="15">
        <f>IFERROR(INDEX([1]Brain!F$3:F$381,MATCH($C44,[1]Brain!$B$3:$B$381,0)),"")</f>
        <v>0</v>
      </c>
      <c r="H44" s="14">
        <f>IFERROR(INDEX([1]Brain!G$3:G$381,MATCH($C44,[1]Brain!$B$3:$B$381,0)),"")</f>
        <v>7.9</v>
      </c>
      <c r="I44" s="16">
        <f t="shared" si="1"/>
        <v>0</v>
      </c>
      <c r="J44" s="17">
        <f>IFERROR(INDEX([1]Brain!I$3:I$381,MATCH($C44,[1]Brain!$B$3:$B$381,0)),"")</f>
        <v>34530</v>
      </c>
      <c r="K44" s="17">
        <f>IFERROR(INDEX([1]Brain!J$3:J$381,MATCH($C44,[1]Brain!$B$3:$B$381,0)),"")</f>
        <v>274645</v>
      </c>
      <c r="L44" s="18">
        <f>VLOOKUP($C44,'[1]Ticker Changes'!$B:$L,11,FALSE)</f>
        <v>0.27009646302250823</v>
      </c>
      <c r="M44" s="14">
        <f>IF(H44&gt;INDEX('[1]HiLo &amp; Other NGX data'!$C$2:$C$147,MATCH(C44,'[1]HiLo &amp; Other NGX data'!$B$2:$B$162,0)),H44,INDEX('[1]HiLo &amp; Other NGX data'!$C$2:$C$147,MATCH(C44,'[1]HiLo &amp; Other NGX data'!$B$2:$B$162,0)))</f>
        <v>8.5500000000000007</v>
      </c>
      <c r="N44" s="14">
        <f>IF(H44&lt;INDEX('[1]HiLo &amp; Other NGX data'!$D$2:$D$147,MATCH(C44,'[1]HiLo &amp; Other NGX data'!$B$2:$B$162,0)),H44,INDEX('[1]HiLo &amp; Other NGX data'!$D$2:$D$147,MATCH(C44,'[1]HiLo &amp; Other NGX data'!$B$2:$B$162,0)))</f>
        <v>4.1500000000000004</v>
      </c>
    </row>
    <row r="45" spans="1:14" x14ac:dyDescent="0.3">
      <c r="A45" s="11">
        <f>RANK(H45,$H$7:$H$116,0)+COUNTIF($H$7:H45,H45)-1</f>
        <v>14</v>
      </c>
      <c r="B45" s="12">
        <f t="shared" si="0"/>
        <v>1.4729950900163713E-2</v>
      </c>
      <c r="C45" s="13" t="s">
        <v>54</v>
      </c>
      <c r="D45" s="14">
        <f>IFERROR(INDEX([1]Brain!C$3:C$381,MATCH($C45,[1]Brain!$B$3:$B$381,0)),"")</f>
        <v>30.55</v>
      </c>
      <c r="E45" s="14">
        <f>IFERROR(INDEX([1]Brain!D$3:D$381,MATCH($C45,[1]Brain!$B$3:$B$381,0)),"")</f>
        <v>30.55</v>
      </c>
      <c r="F45" s="15">
        <f>IFERROR(INDEX([1]Brain!E$3:E$381,MATCH($C45,[1]Brain!$B$3:$B$381,0)),"")</f>
        <v>31</v>
      </c>
      <c r="G45" s="15">
        <f>IFERROR(INDEX([1]Brain!F$3:F$381,MATCH($C45,[1]Brain!$B$3:$B$381,0)),"")</f>
        <v>31</v>
      </c>
      <c r="H45" s="14">
        <f>IFERROR(INDEX([1]Brain!G$3:G$381,MATCH($C45,[1]Brain!$B$3:$B$381,0)),"")</f>
        <v>31</v>
      </c>
      <c r="I45" s="16">
        <f t="shared" si="1"/>
        <v>1.4729950900163713E-2</v>
      </c>
      <c r="J45" s="17">
        <f>IFERROR(INDEX([1]Brain!I$3:I$381,MATCH($C45,[1]Brain!$B$3:$B$381,0)),"")</f>
        <v>356916</v>
      </c>
      <c r="K45" s="17">
        <f>IFERROR(INDEX([1]Brain!J$3:J$381,MATCH($C45,[1]Brain!$B$3:$B$381,0)),"")</f>
        <v>11058943.35</v>
      </c>
      <c r="L45" s="18">
        <f>VLOOKUP($C45,'[1]Ticker Changes'!$B:$L,11,FALSE)</f>
        <v>9.347442680776008E-2</v>
      </c>
      <c r="M45" s="14">
        <f>IF(H45&gt;INDEX('[1]HiLo &amp; Other NGX data'!$C$2:$C$147,MATCH(C45,'[1]HiLo &amp; Other NGX data'!$B$2:$B$162,0)),H45,INDEX('[1]HiLo &amp; Other NGX data'!$C$2:$C$147,MATCH(C45,'[1]HiLo &amp; Other NGX data'!$B$2:$B$162,0)))</f>
        <v>35.35</v>
      </c>
      <c r="N45" s="14">
        <f>IF(H45&lt;INDEX('[1]HiLo &amp; Other NGX data'!$D$2:$D$147,MATCH(C45,'[1]HiLo &amp; Other NGX data'!$B$2:$B$162,0)),H45,INDEX('[1]HiLo &amp; Other NGX data'!$D$2:$D$147,MATCH(C45,'[1]HiLo &amp; Other NGX data'!$B$2:$B$162,0)))</f>
        <v>27.2</v>
      </c>
    </row>
    <row r="46" spans="1:14" x14ac:dyDescent="0.3">
      <c r="A46" s="11">
        <f>RANK(H46,$H$7:$H$116,0)+COUNTIF($H$7:H46,H46)-1</f>
        <v>98</v>
      </c>
      <c r="B46" s="12">
        <f t="shared" si="0"/>
        <v>-6.0606060606060663E-2</v>
      </c>
      <c r="C46" s="13" t="s">
        <v>55</v>
      </c>
      <c r="D46" s="14">
        <f>IFERROR(INDEX([1]Brain!C$3:C$381,MATCH($C46,[1]Brain!$B$3:$B$381,0)),"")</f>
        <v>0.33</v>
      </c>
      <c r="E46" s="14">
        <f>IFERROR(INDEX([1]Brain!D$3:D$381,MATCH($C46,[1]Brain!$B$3:$B$381,0)),"")</f>
        <v>0.33</v>
      </c>
      <c r="F46" s="15">
        <f>IFERROR(INDEX([1]Brain!E$3:E$381,MATCH($C46,[1]Brain!$B$3:$B$381,0)),"")</f>
        <v>0.31</v>
      </c>
      <c r="G46" s="15">
        <f>IFERROR(INDEX([1]Brain!F$3:F$381,MATCH($C46,[1]Brain!$B$3:$B$381,0)),"")</f>
        <v>0.31</v>
      </c>
      <c r="H46" s="14">
        <f>IFERROR(INDEX([1]Brain!G$3:G$381,MATCH($C46,[1]Brain!$B$3:$B$381,0)),"")</f>
        <v>0.31</v>
      </c>
      <c r="I46" s="16">
        <f t="shared" si="1"/>
        <v>-6.0606060606060663E-2</v>
      </c>
      <c r="J46" s="17">
        <f>IFERROR(INDEX([1]Brain!I$3:I$381,MATCH($C46,[1]Brain!$B$3:$B$381,0)),"")</f>
        <v>992886</v>
      </c>
      <c r="K46" s="17">
        <f>IFERROR(INDEX([1]Brain!J$3:J$381,MATCH($C46,[1]Brain!$B$3:$B$381,0)),"")</f>
        <v>308323.65999999997</v>
      </c>
      <c r="L46" s="18">
        <f>VLOOKUP($C46,'[1]Ticker Changes'!$B:$L,11,FALSE)</f>
        <v>-0.20512820512820518</v>
      </c>
      <c r="M46" s="14">
        <f>IF(H46&gt;INDEX('[1]HiLo &amp; Other NGX data'!$C$2:$C$147,MATCH(C46,'[1]HiLo &amp; Other NGX data'!$B$2:$B$162,0)),H46,INDEX('[1]HiLo &amp; Other NGX data'!$C$2:$C$147,MATCH(C46,'[1]HiLo &amp; Other NGX data'!$B$2:$B$162,0)))</f>
        <v>0.6</v>
      </c>
      <c r="N46" s="14">
        <f>IF(H46&lt;INDEX('[1]HiLo &amp; Other NGX data'!$D$2:$D$147,MATCH(C46,'[1]HiLo &amp; Other NGX data'!$B$2:$B$162,0)),H46,INDEX('[1]HiLo &amp; Other NGX data'!$D$2:$D$147,MATCH(C46,'[1]HiLo &amp; Other NGX data'!$B$2:$B$162,0)))</f>
        <v>0.3</v>
      </c>
    </row>
    <row r="47" spans="1:14" x14ac:dyDescent="0.3">
      <c r="A47" s="11">
        <f>RANK(H47,$H$7:$H$116,0)+COUNTIF($H$7:H47,H47)-1</f>
        <v>41</v>
      </c>
      <c r="B47" s="12">
        <f t="shared" si="0"/>
        <v>0</v>
      </c>
      <c r="C47" s="13" t="s">
        <v>56</v>
      </c>
      <c r="D47" s="14">
        <f>IFERROR(INDEX([1]Brain!C$3:C$381,MATCH($C47,[1]Brain!$B$3:$B$381,0)),"")</f>
        <v>6.05</v>
      </c>
      <c r="E47" s="14">
        <f>IFERROR(INDEX([1]Brain!D$3:D$381,MATCH($C47,[1]Brain!$B$3:$B$381,0)),"")</f>
        <v>6.05</v>
      </c>
      <c r="F47" s="15">
        <f>IFERROR(INDEX([1]Brain!E$3:E$381,MATCH($C47,[1]Brain!$B$3:$B$381,0)),"")</f>
        <v>0</v>
      </c>
      <c r="G47" s="15">
        <f>IFERROR(INDEX([1]Brain!F$3:F$381,MATCH($C47,[1]Brain!$B$3:$B$381,0)),"")</f>
        <v>0</v>
      </c>
      <c r="H47" s="14">
        <f>IFERROR(INDEX([1]Brain!G$3:G$381,MATCH($C47,[1]Brain!$B$3:$B$381,0)),"")</f>
        <v>6.05</v>
      </c>
      <c r="I47" s="16">
        <f t="shared" si="1"/>
        <v>0</v>
      </c>
      <c r="J47" s="17">
        <f>IFERROR(INDEX([1]Brain!I$3:I$381,MATCH($C47,[1]Brain!$B$3:$B$381,0)),"")</f>
        <v>454264</v>
      </c>
      <c r="K47" s="17">
        <f>IFERROR(INDEX([1]Brain!J$3:J$381,MATCH($C47,[1]Brain!$B$3:$B$381,0)),"")</f>
        <v>2804348.8</v>
      </c>
      <c r="L47" s="18">
        <f>VLOOKUP($C47,'[1]Ticker Changes'!$B:$L,11,FALSE)</f>
        <v>1.6806722689075571E-2</v>
      </c>
      <c r="M47" s="14">
        <f>IF(H47&gt;INDEX('[1]HiLo &amp; Other NGX data'!$C$2:$C$147,MATCH(C47,'[1]HiLo &amp; Other NGX data'!$B$2:$B$162,0)),H47,INDEX('[1]HiLo &amp; Other NGX data'!$C$2:$C$147,MATCH(C47,'[1]HiLo &amp; Other NGX data'!$B$2:$B$162,0)))</f>
        <v>7.1</v>
      </c>
      <c r="N47" s="14">
        <f>IF(H47&lt;INDEX('[1]HiLo &amp; Other NGX data'!$D$2:$D$147,MATCH(C47,'[1]HiLo &amp; Other NGX data'!$B$2:$B$162,0)),H47,INDEX('[1]HiLo &amp; Other NGX data'!$D$2:$D$147,MATCH(C47,'[1]HiLo &amp; Other NGX data'!$B$2:$B$162,0)))</f>
        <v>5.35</v>
      </c>
    </row>
    <row r="48" spans="1:14" x14ac:dyDescent="0.3">
      <c r="A48" s="11">
        <f>RANK(H48,$H$7:$H$116,0)+COUNTIF($H$7:H48,H48)-1</f>
        <v>50</v>
      </c>
      <c r="B48" s="12">
        <f t="shared" si="0"/>
        <v>0</v>
      </c>
      <c r="C48" s="13" t="s">
        <v>57</v>
      </c>
      <c r="D48" s="14">
        <f>IFERROR(INDEX([1]Brain!C$3:C$381,MATCH($C48,[1]Brain!$B$3:$B$381,0)),"")</f>
        <v>4.1900000000000004</v>
      </c>
      <c r="E48" s="14">
        <f>IFERROR(INDEX([1]Brain!D$3:D$381,MATCH($C48,[1]Brain!$B$3:$B$381,0)),"")</f>
        <v>4.1900000000000004</v>
      </c>
      <c r="F48" s="15">
        <f>IFERROR(INDEX([1]Brain!E$3:E$381,MATCH($C48,[1]Brain!$B$3:$B$381,0)),"")</f>
        <v>0</v>
      </c>
      <c r="G48" s="15">
        <f>IFERROR(INDEX([1]Brain!F$3:F$381,MATCH($C48,[1]Brain!$B$3:$B$381,0)),"")</f>
        <v>0</v>
      </c>
      <c r="H48" s="14">
        <f>IFERROR(INDEX([1]Brain!G$3:G$381,MATCH($C48,[1]Brain!$B$3:$B$381,0)),"")</f>
        <v>4.1900000000000004</v>
      </c>
      <c r="I48" s="16">
        <f t="shared" si="1"/>
        <v>0</v>
      </c>
      <c r="J48" s="17">
        <f>IFERROR(INDEX([1]Brain!I$3:I$381,MATCH($C48,[1]Brain!$B$3:$B$381,0)),"")</f>
        <v>0</v>
      </c>
      <c r="K48" s="17">
        <f>IFERROR(INDEX([1]Brain!J$3:J$381,MATCH($C48,[1]Brain!$B$3:$B$381,0)),"")</f>
        <v>0</v>
      </c>
      <c r="L48" s="18">
        <f>VLOOKUP($C48,'[1]Ticker Changes'!$B:$L,11,FALSE)</f>
        <v>0</v>
      </c>
      <c r="M48" s="14">
        <f>IF(H48&gt;INDEX('[1]HiLo &amp; Other NGX data'!$C$2:$C$147,MATCH(C48,'[1]HiLo &amp; Other NGX data'!$B$2:$B$162,0)),H48,INDEX('[1]HiLo &amp; Other NGX data'!$C$2:$C$147,MATCH(C48,'[1]HiLo &amp; Other NGX data'!$B$2:$B$162,0)))</f>
        <v>4.1900000000000004</v>
      </c>
      <c r="N48" s="14">
        <f>IF(H48&lt;INDEX('[1]HiLo &amp; Other NGX data'!$D$2:$D$147,MATCH(C48,'[1]HiLo &amp; Other NGX data'!$B$2:$B$162,0)),H48,INDEX('[1]HiLo &amp; Other NGX data'!$D$2:$D$147,MATCH(C48,'[1]HiLo &amp; Other NGX data'!$B$2:$B$162,0)))</f>
        <v>3.78</v>
      </c>
    </row>
    <row r="49" spans="1:14" x14ac:dyDescent="0.3">
      <c r="A49" s="11">
        <f>RANK(H49,$H$7:$H$116,0)+COUNTIF($H$7:H49,H49)-1</f>
        <v>82</v>
      </c>
      <c r="B49" s="12">
        <f t="shared" si="0"/>
        <v>0</v>
      </c>
      <c r="C49" s="13" t="s">
        <v>58</v>
      </c>
      <c r="D49" s="14">
        <f>IFERROR(INDEX([1]Brain!C$3:C$381,MATCH($C49,[1]Brain!$B$3:$B$381,0)),"")</f>
        <v>0.81</v>
      </c>
      <c r="E49" s="14">
        <f>IFERROR(INDEX([1]Brain!D$3:D$381,MATCH($C49,[1]Brain!$B$3:$B$381,0)),"")</f>
        <v>0.81</v>
      </c>
      <c r="F49" s="15">
        <f>IFERROR(INDEX([1]Brain!E$3:E$381,MATCH($C49,[1]Brain!$B$3:$B$381,0)),"")</f>
        <v>0</v>
      </c>
      <c r="G49" s="15">
        <f>IFERROR(INDEX([1]Brain!F$3:F$381,MATCH($C49,[1]Brain!$B$3:$B$381,0)),"")</f>
        <v>0</v>
      </c>
      <c r="H49" s="14">
        <f>IFERROR(INDEX([1]Brain!G$3:G$381,MATCH($C49,[1]Brain!$B$3:$B$381,0)),"")</f>
        <v>0.81</v>
      </c>
      <c r="I49" s="16">
        <f t="shared" si="1"/>
        <v>0</v>
      </c>
      <c r="J49" s="17">
        <f>IFERROR(INDEX([1]Brain!I$3:I$381,MATCH($C49,[1]Brain!$B$3:$B$381,0)),"")</f>
        <v>3692</v>
      </c>
      <c r="K49" s="17">
        <f>IFERROR(INDEX([1]Brain!J$3:J$381,MATCH($C49,[1]Brain!$B$3:$B$381,0)),"")</f>
        <v>3285.88</v>
      </c>
      <c r="L49" s="18">
        <f>VLOOKUP($C49,'[1]Ticker Changes'!$B:$L,11,FALSE)</f>
        <v>0</v>
      </c>
      <c r="M49" s="14">
        <f>IF(H49&gt;INDEX('[1]HiLo &amp; Other NGX data'!$C$2:$C$147,MATCH(C49,'[1]HiLo &amp; Other NGX data'!$B$2:$B$162,0)),H49,INDEX('[1]HiLo &amp; Other NGX data'!$C$2:$C$147,MATCH(C49,'[1]HiLo &amp; Other NGX data'!$B$2:$B$162,0)))</f>
        <v>0.81</v>
      </c>
      <c r="N49" s="14">
        <f>IF(H49&lt;INDEX('[1]HiLo &amp; Other NGX data'!$D$2:$D$147,MATCH(C49,'[1]HiLo &amp; Other NGX data'!$B$2:$B$162,0)),H49,INDEX('[1]HiLo &amp; Other NGX data'!$D$2:$D$147,MATCH(C49,'[1]HiLo &amp; Other NGX data'!$B$2:$B$162,0)))</f>
        <v>0.8</v>
      </c>
    </row>
    <row r="50" spans="1:14" x14ac:dyDescent="0.3">
      <c r="A50" s="11">
        <f>RANK(H50,$H$7:$H$116,0)+COUNTIF($H$7:H50,H50)-1</f>
        <v>18</v>
      </c>
      <c r="B50" s="12">
        <f t="shared" si="0"/>
        <v>-3.2653061224489854E-2</v>
      </c>
      <c r="C50" s="13" t="s">
        <v>59</v>
      </c>
      <c r="D50" s="14">
        <f>IFERROR(INDEX([1]Brain!C$3:C$381,MATCH($C50,[1]Brain!$B$3:$B$381,0)),"")</f>
        <v>24.5</v>
      </c>
      <c r="E50" s="14">
        <f>IFERROR(INDEX([1]Brain!D$3:D$381,MATCH($C50,[1]Brain!$B$3:$B$381,0)),"")</f>
        <v>24.5</v>
      </c>
      <c r="F50" s="15">
        <f>IFERROR(INDEX([1]Brain!E$3:E$381,MATCH($C50,[1]Brain!$B$3:$B$381,0)),"")</f>
        <v>24.3</v>
      </c>
      <c r="G50" s="15">
        <f>IFERROR(INDEX([1]Brain!F$3:F$381,MATCH($C50,[1]Brain!$B$3:$B$381,0)),"")</f>
        <v>23.6</v>
      </c>
      <c r="H50" s="14">
        <f>IFERROR(INDEX([1]Brain!G$3:G$381,MATCH($C50,[1]Brain!$B$3:$B$381,0)),"")</f>
        <v>23.7</v>
      </c>
      <c r="I50" s="16">
        <f t="shared" si="1"/>
        <v>-3.2653061224489854E-2</v>
      </c>
      <c r="J50" s="17">
        <f>IFERROR(INDEX([1]Brain!I$3:I$381,MATCH($C50,[1]Brain!$B$3:$B$381,0)),"")</f>
        <v>6681674</v>
      </c>
      <c r="K50" s="17">
        <f>IFERROR(INDEX([1]Brain!J$3:J$381,MATCH($C50,[1]Brain!$B$3:$B$381,0)),"")</f>
        <v>160033587.94999999</v>
      </c>
      <c r="L50" s="18">
        <f>VLOOKUP($C50,'[1]Ticker Changes'!$B:$L,11,FALSE)</f>
        <v>-8.846153846153848E-2</v>
      </c>
      <c r="M50" s="14">
        <f>IF(H50&gt;INDEX('[1]HiLo &amp; Other NGX data'!$C$2:$C$147,MATCH(C50,'[1]HiLo &amp; Other NGX data'!$B$2:$B$162,0)),H50,INDEX('[1]HiLo &amp; Other NGX data'!$C$2:$C$147,MATCH(C50,'[1]HiLo &amp; Other NGX data'!$B$2:$B$162,0)))</f>
        <v>33</v>
      </c>
      <c r="N50" s="14">
        <f>IF(H50&lt;INDEX('[1]HiLo &amp; Other NGX data'!$D$2:$D$147,MATCH(C50,'[1]HiLo &amp; Other NGX data'!$B$2:$B$162,0)),H50,INDEX('[1]HiLo &amp; Other NGX data'!$D$2:$D$147,MATCH(C50,'[1]HiLo &amp; Other NGX data'!$B$2:$B$162,0)))</f>
        <v>22.2</v>
      </c>
    </row>
    <row r="51" spans="1:14" x14ac:dyDescent="0.3">
      <c r="A51" s="11">
        <f>RANK(H51,$H$7:$H$116,0)+COUNTIF($H$7:H51,H51)-1</f>
        <v>106</v>
      </c>
      <c r="B51" s="12">
        <f t="shared" si="0"/>
        <v>0</v>
      </c>
      <c r="C51" s="13" t="s">
        <v>60</v>
      </c>
      <c r="D51" s="14">
        <f>IFERROR(INDEX([1]Brain!C$3:C$381,MATCH($C51,[1]Brain!$B$3:$B$381,0)),"")</f>
        <v>0.2</v>
      </c>
      <c r="E51" s="14">
        <f>IFERROR(INDEX([1]Brain!D$3:D$381,MATCH($C51,[1]Brain!$B$3:$B$381,0)),"")</f>
        <v>0.2</v>
      </c>
      <c r="F51" s="15">
        <f>IFERROR(INDEX([1]Brain!E$3:E$381,MATCH($C51,[1]Brain!$B$3:$B$381,0)),"")</f>
        <v>0</v>
      </c>
      <c r="G51" s="15">
        <f>IFERROR(INDEX([1]Brain!F$3:F$381,MATCH($C51,[1]Brain!$B$3:$B$381,0)),"")</f>
        <v>0</v>
      </c>
      <c r="H51" s="14">
        <f>IFERROR(INDEX([1]Brain!G$3:G$381,MATCH($C51,[1]Brain!$B$3:$B$381,0)),"")</f>
        <v>0.2</v>
      </c>
      <c r="I51" s="16">
        <f t="shared" si="1"/>
        <v>0</v>
      </c>
      <c r="J51" s="17">
        <f>IFERROR(INDEX([1]Brain!I$3:I$381,MATCH($C51,[1]Brain!$B$3:$B$381,0)),"")</f>
        <v>25152</v>
      </c>
      <c r="K51" s="17">
        <f>IFERROR(INDEX([1]Brain!J$3:J$381,MATCH($C51,[1]Brain!$B$3:$B$381,0)),"")</f>
        <v>5030.3999999999996</v>
      </c>
      <c r="L51" s="18">
        <f>VLOOKUP($C51,'[1]Ticker Changes'!$B:$L,11,FALSE)</f>
        <v>0</v>
      </c>
      <c r="M51" s="14">
        <f>IF(H51&gt;INDEX('[1]HiLo &amp; Other NGX data'!$C$2:$C$147,MATCH(C51,'[1]HiLo &amp; Other NGX data'!$B$2:$B$162,0)),H51,INDEX('[1]HiLo &amp; Other NGX data'!$C$2:$C$147,MATCH(C51,'[1]HiLo &amp; Other NGX data'!$B$2:$B$162,0)))</f>
        <v>0.22</v>
      </c>
      <c r="N51" s="14">
        <f>IF(H51&lt;INDEX('[1]HiLo &amp; Other NGX data'!$D$2:$D$147,MATCH(C51,'[1]HiLo &amp; Other NGX data'!$B$2:$B$162,0)),H51,INDEX('[1]HiLo &amp; Other NGX data'!$D$2:$D$147,MATCH(C51,'[1]HiLo &amp; Other NGX data'!$B$2:$B$162,0)))</f>
        <v>0.2</v>
      </c>
    </row>
    <row r="52" spans="1:14" x14ac:dyDescent="0.3">
      <c r="A52" s="11">
        <f>RANK(H52,$H$7:$H$116,0)+COUNTIF($H$7:H52,H52)-1</f>
        <v>9</v>
      </c>
      <c r="B52" s="12">
        <f t="shared" si="0"/>
        <v>9.9598930481283432E-2</v>
      </c>
      <c r="C52" s="13" t="s">
        <v>61</v>
      </c>
      <c r="D52" s="14">
        <f>IFERROR(INDEX([1]Brain!C$3:C$381,MATCH($C52,[1]Brain!$B$3:$B$381,0)),"")</f>
        <v>74.8</v>
      </c>
      <c r="E52" s="14">
        <f>IFERROR(INDEX([1]Brain!D$3:D$381,MATCH($C52,[1]Brain!$B$3:$B$381,0)),"")</f>
        <v>74.8</v>
      </c>
      <c r="F52" s="15">
        <f>IFERROR(INDEX([1]Brain!E$3:E$381,MATCH($C52,[1]Brain!$B$3:$B$381,0)),"")</f>
        <v>82.25</v>
      </c>
      <c r="G52" s="15">
        <f>IFERROR(INDEX([1]Brain!F$3:F$381,MATCH($C52,[1]Brain!$B$3:$B$381,0)),"")</f>
        <v>82.25</v>
      </c>
      <c r="H52" s="14">
        <f>IFERROR(INDEX([1]Brain!G$3:G$381,MATCH($C52,[1]Brain!$B$3:$B$381,0)),"")</f>
        <v>82.25</v>
      </c>
      <c r="I52" s="16">
        <f t="shared" si="1"/>
        <v>9.9598930481283432E-2</v>
      </c>
      <c r="J52" s="17">
        <f>IFERROR(INDEX([1]Brain!I$3:I$381,MATCH($C52,[1]Brain!$B$3:$B$381,0)),"")</f>
        <v>384610</v>
      </c>
      <c r="K52" s="17">
        <f>IFERROR(INDEX([1]Brain!J$3:J$381,MATCH($C52,[1]Brain!$B$3:$B$381,0)),"")</f>
        <v>30870746.5</v>
      </c>
      <c r="L52" s="18">
        <f>VLOOKUP($C52,'[1]Ticker Changes'!$B:$L,11,FALSE)</f>
        <v>1.108974358974359</v>
      </c>
      <c r="M52" s="14">
        <f>IF(H52&gt;INDEX('[1]HiLo &amp; Other NGX data'!$C$2:$C$147,MATCH(C52,'[1]HiLo &amp; Other NGX data'!$B$2:$B$162,0)),H52,INDEX('[1]HiLo &amp; Other NGX data'!$C$2:$C$147,MATCH(C52,'[1]HiLo &amp; Other NGX data'!$B$2:$B$162,0)))</f>
        <v>82.25</v>
      </c>
      <c r="N52" s="14">
        <f>IF(H52&lt;INDEX('[1]HiLo &amp; Other NGX data'!$D$2:$D$147,MATCH(C52,'[1]HiLo &amp; Other NGX data'!$B$2:$B$162,0)),H52,INDEX('[1]HiLo &amp; Other NGX data'!$D$2:$D$147,MATCH(C52,'[1]HiLo &amp; Other NGX data'!$B$2:$B$162,0)))</f>
        <v>24.1</v>
      </c>
    </row>
    <row r="53" spans="1:14" x14ac:dyDescent="0.3">
      <c r="A53" s="11">
        <f>RANK(H53,$H$7:$H$116,0)+COUNTIF($H$7:H53,H53)-1</f>
        <v>54</v>
      </c>
      <c r="B53" s="12">
        <f t="shared" si="0"/>
        <v>2.4324324324324298E-2</v>
      </c>
      <c r="C53" s="13" t="s">
        <v>62</v>
      </c>
      <c r="D53" s="14">
        <f>IFERROR(INDEX([1]Brain!C$3:C$381,MATCH($C53,[1]Brain!$B$3:$B$381,0)),"")</f>
        <v>3.7</v>
      </c>
      <c r="E53" s="14">
        <f>IFERROR(INDEX([1]Brain!D$3:D$381,MATCH($C53,[1]Brain!$B$3:$B$381,0)),"")</f>
        <v>3.7</v>
      </c>
      <c r="F53" s="15">
        <f>IFERROR(INDEX([1]Brain!E$3:E$381,MATCH($C53,[1]Brain!$B$3:$B$381,0)),"")</f>
        <v>3.79</v>
      </c>
      <c r="G53" s="15">
        <f>IFERROR(INDEX([1]Brain!F$3:F$381,MATCH($C53,[1]Brain!$B$3:$B$381,0)),"")</f>
        <v>3.75</v>
      </c>
      <c r="H53" s="14">
        <f>IFERROR(INDEX([1]Brain!G$3:G$381,MATCH($C53,[1]Brain!$B$3:$B$381,0)),"")</f>
        <v>3.79</v>
      </c>
      <c r="I53" s="16">
        <f t="shared" si="1"/>
        <v>2.4324324324324298E-2</v>
      </c>
      <c r="J53" s="17">
        <f>IFERROR(INDEX([1]Brain!I$3:I$381,MATCH($C53,[1]Brain!$B$3:$B$381,0)),"")</f>
        <v>2453478</v>
      </c>
      <c r="K53" s="17">
        <f>IFERROR(INDEX([1]Brain!J$3:J$381,MATCH($C53,[1]Brain!$B$3:$B$381,0)),"")</f>
        <v>9233871.1099999994</v>
      </c>
      <c r="L53" s="18">
        <f>VLOOKUP($C53,'[1]Ticker Changes'!$B:$L,11,FALSE)</f>
        <v>0.11470588235294121</v>
      </c>
      <c r="M53" s="14">
        <f>IF(H53&gt;INDEX('[1]HiLo &amp; Other NGX data'!$C$2:$C$147,MATCH(C53,'[1]HiLo &amp; Other NGX data'!$B$2:$B$162,0)),H53,INDEX('[1]HiLo &amp; Other NGX data'!$C$2:$C$147,MATCH(C53,'[1]HiLo &amp; Other NGX data'!$B$2:$B$162,0)))</f>
        <v>4.45</v>
      </c>
      <c r="N53" s="14">
        <f>IF(H53&lt;INDEX('[1]HiLo &amp; Other NGX data'!$D$2:$D$147,MATCH(C53,'[1]HiLo &amp; Other NGX data'!$B$2:$B$162,0)),H53,INDEX('[1]HiLo &amp; Other NGX data'!$D$2:$D$147,MATCH(C53,'[1]HiLo &amp; Other NGX data'!$B$2:$B$162,0)))</f>
        <v>1.0900000000000001</v>
      </c>
    </row>
    <row r="54" spans="1:14" x14ac:dyDescent="0.3">
      <c r="A54" s="11">
        <f>RANK(H54,$H$7:$H$116,0)+COUNTIF($H$7:H54,H54)-1</f>
        <v>74</v>
      </c>
      <c r="B54" s="12">
        <f t="shared" si="0"/>
        <v>3.2000000000000028E-2</v>
      </c>
      <c r="C54" s="13" t="s">
        <v>63</v>
      </c>
      <c r="D54" s="14">
        <f>IFERROR(INDEX([1]Brain!C$3:C$381,MATCH($C54,[1]Brain!$B$3:$B$381,0)),"")</f>
        <v>1.25</v>
      </c>
      <c r="E54" s="14">
        <f>IFERROR(INDEX([1]Brain!D$3:D$381,MATCH($C54,[1]Brain!$B$3:$B$381,0)),"")</f>
        <v>1.25</v>
      </c>
      <c r="F54" s="15">
        <f>IFERROR(INDEX([1]Brain!E$3:E$381,MATCH($C54,[1]Brain!$B$3:$B$381,0)),"")</f>
        <v>1.29</v>
      </c>
      <c r="G54" s="15">
        <f>IFERROR(INDEX([1]Brain!F$3:F$381,MATCH($C54,[1]Brain!$B$3:$B$381,0)),"")</f>
        <v>1.29</v>
      </c>
      <c r="H54" s="14">
        <f>IFERROR(INDEX([1]Brain!G$3:G$381,MATCH($C54,[1]Brain!$B$3:$B$381,0)),"")</f>
        <v>1.29</v>
      </c>
      <c r="I54" s="16">
        <f t="shared" si="1"/>
        <v>3.2000000000000028E-2</v>
      </c>
      <c r="J54" s="17">
        <f>IFERROR(INDEX([1]Brain!I$3:I$381,MATCH($C54,[1]Brain!$B$3:$B$381,0)),"")</f>
        <v>561300</v>
      </c>
      <c r="K54" s="17">
        <f>IFERROR(INDEX([1]Brain!J$3:J$381,MATCH($C54,[1]Brain!$B$3:$B$381,0)),"")</f>
        <v>726990</v>
      </c>
      <c r="L54" s="18">
        <f>VLOOKUP($C54,'[1]Ticker Changes'!$B:$L,11,FALSE)</f>
        <v>5.7377049180327822E-2</v>
      </c>
      <c r="M54" s="14">
        <f>IF(H54&gt;INDEX('[1]HiLo &amp; Other NGX data'!$C$2:$C$147,MATCH(C54,'[1]HiLo &amp; Other NGX data'!$B$2:$B$162,0)),H54,INDEX('[1]HiLo &amp; Other NGX data'!$C$2:$C$147,MATCH(C54,'[1]HiLo &amp; Other NGX data'!$B$2:$B$162,0)))</f>
        <v>1.76</v>
      </c>
      <c r="N54" s="14">
        <f>IF(H54&lt;INDEX('[1]HiLo &amp; Other NGX data'!$D$2:$D$147,MATCH(C54,'[1]HiLo &amp; Other NGX data'!$B$2:$B$162,0)),H54,INDEX('[1]HiLo &amp; Other NGX data'!$D$2:$D$147,MATCH(C54,'[1]HiLo &amp; Other NGX data'!$B$2:$B$162,0)))</f>
        <v>0.9</v>
      </c>
    </row>
    <row r="55" spans="1:14" x14ac:dyDescent="0.3">
      <c r="A55" s="11">
        <f>RANK(H55,$H$7:$H$116,0)+COUNTIF($H$7:H55,H55)-1</f>
        <v>46</v>
      </c>
      <c r="B55" s="12">
        <f t="shared" si="0"/>
        <v>0</v>
      </c>
      <c r="C55" s="13" t="s">
        <v>64</v>
      </c>
      <c r="D55" s="14">
        <f>IFERROR(INDEX([1]Brain!C$3:C$381,MATCH($C55,[1]Brain!$B$3:$B$381,0)),"")</f>
        <v>4.9000000000000004</v>
      </c>
      <c r="E55" s="14">
        <f>IFERROR(INDEX([1]Brain!D$3:D$381,MATCH($C55,[1]Brain!$B$3:$B$381,0)),"")</f>
        <v>4.9000000000000004</v>
      </c>
      <c r="F55" s="15">
        <f>IFERROR(INDEX([1]Brain!E$3:E$381,MATCH($C55,[1]Brain!$B$3:$B$381,0)),"")</f>
        <v>4.9000000000000004</v>
      </c>
      <c r="G55" s="15">
        <f>IFERROR(INDEX([1]Brain!F$3:F$381,MATCH($C55,[1]Brain!$B$3:$B$381,0)),"")</f>
        <v>4.9000000000000004</v>
      </c>
      <c r="H55" s="14">
        <f>IFERROR(INDEX([1]Brain!G$3:G$381,MATCH($C55,[1]Brain!$B$3:$B$381,0)),"")</f>
        <v>4.9000000000000004</v>
      </c>
      <c r="I55" s="16">
        <f t="shared" si="1"/>
        <v>0</v>
      </c>
      <c r="J55" s="17">
        <f>IFERROR(INDEX([1]Brain!I$3:I$381,MATCH($C55,[1]Brain!$B$3:$B$381,0)),"")</f>
        <v>961502</v>
      </c>
      <c r="K55" s="17">
        <f>IFERROR(INDEX([1]Brain!J$3:J$381,MATCH($C55,[1]Brain!$B$3:$B$381,0)),"")</f>
        <v>4691750.4000000004</v>
      </c>
      <c r="L55" s="18">
        <f>VLOOKUP($C55,'[1]Ticker Changes'!$B:$L,11,FALSE)</f>
        <v>-1.0101010101010055E-2</v>
      </c>
      <c r="M55" s="14">
        <f>IF(H55&gt;INDEX('[1]HiLo &amp; Other NGX data'!$C$2:$C$147,MATCH(C55,'[1]HiLo &amp; Other NGX data'!$B$2:$B$162,0)),H55,INDEX('[1]HiLo &amp; Other NGX data'!$C$2:$C$147,MATCH(C55,'[1]HiLo &amp; Other NGX data'!$B$2:$B$162,0)))</f>
        <v>6.05</v>
      </c>
      <c r="N55" s="14">
        <f>IF(H55&lt;INDEX('[1]HiLo &amp; Other NGX data'!$D$2:$D$147,MATCH(C55,'[1]HiLo &amp; Other NGX data'!$B$2:$B$162,0)),H55,INDEX('[1]HiLo &amp; Other NGX data'!$D$2:$D$147,MATCH(C55,'[1]HiLo &amp; Other NGX data'!$B$2:$B$162,0)))</f>
        <v>4.4000000000000004</v>
      </c>
    </row>
    <row r="56" spans="1:14" x14ac:dyDescent="0.3">
      <c r="A56" s="11">
        <f>RANK(H56,$H$7:$H$116,0)+COUNTIF($H$7:H56,H56)-1</f>
        <v>85</v>
      </c>
      <c r="B56" s="12">
        <f t="shared" si="0"/>
        <v>0</v>
      </c>
      <c r="C56" s="13" t="s">
        <v>65</v>
      </c>
      <c r="D56" s="14">
        <f>IFERROR(INDEX([1]Brain!C$3:C$381,MATCH($C56,[1]Brain!$B$3:$B$381,0)),"")</f>
        <v>0.68</v>
      </c>
      <c r="E56" s="14">
        <f>IFERROR(INDEX([1]Brain!D$3:D$381,MATCH($C56,[1]Brain!$B$3:$B$381,0)),"")</f>
        <v>0.68</v>
      </c>
      <c r="F56" s="15">
        <f>IFERROR(INDEX([1]Brain!E$3:E$381,MATCH($C56,[1]Brain!$B$3:$B$381,0)),"")</f>
        <v>0</v>
      </c>
      <c r="G56" s="15">
        <f>IFERROR(INDEX([1]Brain!F$3:F$381,MATCH($C56,[1]Brain!$B$3:$B$381,0)),"")</f>
        <v>0</v>
      </c>
      <c r="H56" s="14">
        <f>IFERROR(INDEX([1]Brain!G$3:G$381,MATCH($C56,[1]Brain!$B$3:$B$381,0)),"")</f>
        <v>0.68</v>
      </c>
      <c r="I56" s="16">
        <f t="shared" si="1"/>
        <v>0</v>
      </c>
      <c r="J56" s="17">
        <f>IFERROR(INDEX([1]Brain!I$3:I$381,MATCH($C56,[1]Brain!$B$3:$B$381,0)),"")</f>
        <v>149769</v>
      </c>
      <c r="K56" s="17">
        <f>IFERROR(INDEX([1]Brain!J$3:J$381,MATCH($C56,[1]Brain!$B$3:$B$381,0)),"")</f>
        <v>102693.4</v>
      </c>
      <c r="L56" s="18">
        <f>VLOOKUP($C56,'[1]Ticker Changes'!$B:$L,11,FALSE)</f>
        <v>0.21428571428571419</v>
      </c>
      <c r="M56" s="14">
        <f>IF(H56&gt;INDEX('[1]HiLo &amp; Other NGX data'!$C$2:$C$147,MATCH(C56,'[1]HiLo &amp; Other NGX data'!$B$2:$B$162,0)),H56,INDEX('[1]HiLo &amp; Other NGX data'!$C$2:$C$147,MATCH(C56,'[1]HiLo &amp; Other NGX data'!$B$2:$B$162,0)))</f>
        <v>0.8</v>
      </c>
      <c r="N56" s="14">
        <f>IF(H56&lt;INDEX('[1]HiLo &amp; Other NGX data'!$D$2:$D$147,MATCH(C56,'[1]HiLo &amp; Other NGX data'!$B$2:$B$162,0)),H56,INDEX('[1]HiLo &amp; Other NGX data'!$D$2:$D$147,MATCH(C56,'[1]HiLo &amp; Other NGX data'!$B$2:$B$162,0)))</f>
        <v>0.53</v>
      </c>
    </row>
    <row r="57" spans="1:14" x14ac:dyDescent="0.3">
      <c r="A57" s="11">
        <f>RANK(H57,$H$7:$H$116,0)+COUNTIF($H$7:H57,H57)-1</f>
        <v>94</v>
      </c>
      <c r="B57" s="12">
        <f t="shared" si="0"/>
        <v>0.10000000000000009</v>
      </c>
      <c r="C57" s="13" t="s">
        <v>66</v>
      </c>
      <c r="D57" s="14">
        <f>IFERROR(INDEX([1]Brain!C$3:C$381,MATCH($C57,[1]Brain!$B$3:$B$381,0)),"")</f>
        <v>0.3</v>
      </c>
      <c r="E57" s="14">
        <f>IFERROR(INDEX([1]Brain!D$3:D$381,MATCH($C57,[1]Brain!$B$3:$B$381,0)),"")</f>
        <v>0.3</v>
      </c>
      <c r="F57" s="15">
        <f>IFERROR(INDEX([1]Brain!E$3:E$381,MATCH($C57,[1]Brain!$B$3:$B$381,0)),"")</f>
        <v>0.33</v>
      </c>
      <c r="G57" s="15">
        <f>IFERROR(INDEX([1]Brain!F$3:F$381,MATCH($C57,[1]Brain!$B$3:$B$381,0)),"")</f>
        <v>0.32</v>
      </c>
      <c r="H57" s="14">
        <f>IFERROR(INDEX([1]Brain!G$3:G$381,MATCH($C57,[1]Brain!$B$3:$B$381,0)),"")</f>
        <v>0.33</v>
      </c>
      <c r="I57" s="16">
        <f t="shared" si="1"/>
        <v>0.10000000000000009</v>
      </c>
      <c r="J57" s="17">
        <f>IFERROR(INDEX([1]Brain!I$3:I$381,MATCH($C57,[1]Brain!$B$3:$B$381,0)),"")</f>
        <v>5604475</v>
      </c>
      <c r="K57" s="17">
        <f>IFERROR(INDEX([1]Brain!J$3:J$381,MATCH($C57,[1]Brain!$B$3:$B$381,0)),"")</f>
        <v>1830555.81</v>
      </c>
      <c r="L57" s="18">
        <f>VLOOKUP($C57,'[1]Ticker Changes'!$B:$L,11,FALSE)</f>
        <v>-0.15384615384615385</v>
      </c>
      <c r="M57" s="14">
        <f>IF(H57&gt;INDEX('[1]HiLo &amp; Other NGX data'!$C$2:$C$147,MATCH(C57,'[1]HiLo &amp; Other NGX data'!$B$2:$B$162,0)),H57,INDEX('[1]HiLo &amp; Other NGX data'!$C$2:$C$147,MATCH(C57,'[1]HiLo &amp; Other NGX data'!$B$2:$B$162,0)))</f>
        <v>0.82</v>
      </c>
      <c r="N57" s="14">
        <f>IF(H57&lt;INDEX('[1]HiLo &amp; Other NGX data'!$D$2:$D$147,MATCH(C57,'[1]HiLo &amp; Other NGX data'!$B$2:$B$162,0)),H57,INDEX('[1]HiLo &amp; Other NGX data'!$D$2:$D$147,MATCH(C57,'[1]HiLo &amp; Other NGX data'!$B$2:$B$162,0)))</f>
        <v>0.31</v>
      </c>
    </row>
    <row r="58" spans="1:14" x14ac:dyDescent="0.3">
      <c r="A58" s="11">
        <f>RANK(H58,$H$7:$H$116,0)+COUNTIF($H$7:H58,H58)-1</f>
        <v>15</v>
      </c>
      <c r="B58" s="12">
        <f t="shared" si="0"/>
        <v>-1.4598540145985384E-2</v>
      </c>
      <c r="C58" s="13" t="s">
        <v>67</v>
      </c>
      <c r="D58" s="14">
        <f>IFERROR(INDEX([1]Brain!C$3:C$381,MATCH($C58,[1]Brain!$B$3:$B$381,0)),"")</f>
        <v>27.4</v>
      </c>
      <c r="E58" s="14">
        <f>IFERROR(INDEX([1]Brain!D$3:D$381,MATCH($C58,[1]Brain!$B$3:$B$381,0)),"")</f>
        <v>27.4</v>
      </c>
      <c r="F58" s="15">
        <f>IFERROR(INDEX([1]Brain!E$3:E$381,MATCH($C58,[1]Brain!$B$3:$B$381,0)),"")</f>
        <v>27</v>
      </c>
      <c r="G58" s="15">
        <f>IFERROR(INDEX([1]Brain!F$3:F$381,MATCH($C58,[1]Brain!$B$3:$B$381,0)),"")</f>
        <v>27</v>
      </c>
      <c r="H58" s="14">
        <f>IFERROR(INDEX([1]Brain!G$3:G$381,MATCH($C58,[1]Brain!$B$3:$B$381,0)),"")</f>
        <v>27</v>
      </c>
      <c r="I58" s="16">
        <f t="shared" si="1"/>
        <v>-1.4598540145985384E-2</v>
      </c>
      <c r="J58" s="17">
        <f>IFERROR(INDEX([1]Brain!I$3:I$381,MATCH($C58,[1]Brain!$B$3:$B$381,0)),"")</f>
        <v>973676</v>
      </c>
      <c r="K58" s="17">
        <f>IFERROR(INDEX([1]Brain!J$3:J$381,MATCH($C58,[1]Brain!$B$3:$B$381,0)),"")</f>
        <v>26049741.350000001</v>
      </c>
      <c r="L58" s="18">
        <f>VLOOKUP($C58,'[1]Ticker Changes'!$B:$L,11,FALSE)</f>
        <v>0.20805369127516782</v>
      </c>
      <c r="M58" s="14">
        <f>IF(H58&gt;INDEX('[1]HiLo &amp; Other NGX data'!$C$2:$C$147,MATCH(C58,'[1]HiLo &amp; Other NGX data'!$B$2:$B$162,0)),H58,INDEX('[1]HiLo &amp; Other NGX data'!$C$2:$C$147,MATCH(C58,'[1]HiLo &amp; Other NGX data'!$B$2:$B$162,0)))</f>
        <v>27.65</v>
      </c>
      <c r="N58" s="14">
        <f>IF(H58&lt;INDEX('[1]HiLo &amp; Other NGX data'!$D$2:$D$147,MATCH(C58,'[1]HiLo &amp; Other NGX data'!$B$2:$B$162,0)),H58,INDEX('[1]HiLo &amp; Other NGX data'!$D$2:$D$147,MATCH(C58,'[1]HiLo &amp; Other NGX data'!$B$2:$B$162,0)))</f>
        <v>18.414000000000001</v>
      </c>
    </row>
    <row r="59" spans="1:14" x14ac:dyDescent="0.3">
      <c r="A59" s="11">
        <f>RANK(H59,$H$7:$H$116,0)+COUNTIF($H$7:H59,H59)-1</f>
        <v>83</v>
      </c>
      <c r="B59" s="12">
        <f t="shared" si="0"/>
        <v>-8.9743589743589869E-2</v>
      </c>
      <c r="C59" s="13" t="s">
        <v>68</v>
      </c>
      <c r="D59" s="14">
        <f>IFERROR(INDEX([1]Brain!C$3:C$381,MATCH($C59,[1]Brain!$B$3:$B$381,0)),"")</f>
        <v>0.78</v>
      </c>
      <c r="E59" s="14">
        <f>IFERROR(INDEX([1]Brain!D$3:D$381,MATCH($C59,[1]Brain!$B$3:$B$381,0)),"")</f>
        <v>0.78</v>
      </c>
      <c r="F59" s="15">
        <f>IFERROR(INDEX([1]Brain!E$3:E$381,MATCH($C59,[1]Brain!$B$3:$B$381,0)),"")</f>
        <v>0.71</v>
      </c>
      <c r="G59" s="15">
        <f>IFERROR(INDEX([1]Brain!F$3:F$381,MATCH($C59,[1]Brain!$B$3:$B$381,0)),"")</f>
        <v>0.71</v>
      </c>
      <c r="H59" s="14">
        <f>IFERROR(INDEX([1]Brain!G$3:G$381,MATCH($C59,[1]Brain!$B$3:$B$381,0)),"")</f>
        <v>0.71</v>
      </c>
      <c r="I59" s="16">
        <f t="shared" si="1"/>
        <v>-8.9743589743589869E-2</v>
      </c>
      <c r="J59" s="17">
        <f>IFERROR(INDEX([1]Brain!I$3:I$381,MATCH($C59,[1]Brain!$B$3:$B$381,0)),"")</f>
        <v>129503</v>
      </c>
      <c r="K59" s="17">
        <f>IFERROR(INDEX([1]Brain!J$3:J$381,MATCH($C59,[1]Brain!$B$3:$B$381,0)),"")</f>
        <v>92096.21</v>
      </c>
      <c r="L59" s="18">
        <f>VLOOKUP($C59,'[1]Ticker Changes'!$B:$L,11,FALSE)</f>
        <v>-1.3888888888888951E-2</v>
      </c>
      <c r="M59" s="14">
        <f>IF(H59&gt;INDEX('[1]HiLo &amp; Other NGX data'!$C$2:$C$147,MATCH(C59,'[1]HiLo &amp; Other NGX data'!$B$2:$B$162,0)),H59,INDEX('[1]HiLo &amp; Other NGX data'!$C$2:$C$147,MATCH(C59,'[1]HiLo &amp; Other NGX data'!$B$2:$B$162,0)))</f>
        <v>0.86</v>
      </c>
      <c r="N59" s="14">
        <f>IF(H59&lt;INDEX('[1]HiLo &amp; Other NGX data'!$D$2:$D$147,MATCH(C59,'[1]HiLo &amp; Other NGX data'!$B$2:$B$162,0)),H59,INDEX('[1]HiLo &amp; Other NGX data'!$D$2:$D$147,MATCH(C59,'[1]HiLo &amp; Other NGX data'!$B$2:$B$162,0)))</f>
        <v>0.51</v>
      </c>
    </row>
    <row r="60" spans="1:14" x14ac:dyDescent="0.3">
      <c r="A60" s="11">
        <f>RANK(H60,$H$7:$H$116,0)+COUNTIF($H$7:H60,H60)-1</f>
        <v>77</v>
      </c>
      <c r="B60" s="12">
        <f t="shared" si="0"/>
        <v>0</v>
      </c>
      <c r="C60" s="13" t="s">
        <v>69</v>
      </c>
      <c r="D60" s="14">
        <f>IFERROR(INDEX([1]Brain!C$3:C$381,MATCH($C60,[1]Brain!$B$3:$B$381,0)),"")</f>
        <v>1.02</v>
      </c>
      <c r="E60" s="14">
        <f>IFERROR(INDEX([1]Brain!D$3:D$381,MATCH($C60,[1]Brain!$B$3:$B$381,0)),"")</f>
        <v>1.02</v>
      </c>
      <c r="F60" s="15">
        <f>IFERROR(INDEX([1]Brain!E$3:E$381,MATCH($C60,[1]Brain!$B$3:$B$381,0)),"")</f>
        <v>0</v>
      </c>
      <c r="G60" s="15">
        <f>IFERROR(INDEX([1]Brain!F$3:F$381,MATCH($C60,[1]Brain!$B$3:$B$381,0)),"")</f>
        <v>0</v>
      </c>
      <c r="H60" s="14">
        <f>IFERROR(INDEX([1]Brain!G$3:G$381,MATCH($C60,[1]Brain!$B$3:$B$381,0)),"")</f>
        <v>1.02</v>
      </c>
      <c r="I60" s="16">
        <f t="shared" si="1"/>
        <v>0</v>
      </c>
      <c r="J60" s="17">
        <f>IFERROR(INDEX([1]Brain!I$3:I$381,MATCH($C60,[1]Brain!$B$3:$B$381,0)),"")</f>
        <v>78358</v>
      </c>
      <c r="K60" s="17">
        <f>IFERROR(INDEX([1]Brain!J$3:J$381,MATCH($C60,[1]Brain!$B$3:$B$381,0)),"")</f>
        <v>80078.58</v>
      </c>
      <c r="L60" s="18">
        <f>VLOOKUP($C60,'[1]Ticker Changes'!$B:$L,11,FALSE)</f>
        <v>-2.8571428571428581E-2</v>
      </c>
      <c r="M60" s="14">
        <f>IF(H60&gt;INDEX('[1]HiLo &amp; Other NGX data'!$C$2:$C$147,MATCH(C60,'[1]HiLo &amp; Other NGX data'!$B$2:$B$162,0)),H60,INDEX('[1]HiLo &amp; Other NGX data'!$C$2:$C$147,MATCH(C60,'[1]HiLo &amp; Other NGX data'!$B$2:$B$162,0)))</f>
        <v>1.79</v>
      </c>
      <c r="N60" s="14">
        <f>IF(H60&lt;INDEX('[1]HiLo &amp; Other NGX data'!$D$2:$D$147,MATCH(C60,'[1]HiLo &amp; Other NGX data'!$B$2:$B$162,0)),H60,INDEX('[1]HiLo &amp; Other NGX data'!$D$2:$D$147,MATCH(C60,'[1]HiLo &amp; Other NGX data'!$B$2:$B$162,0)))</f>
        <v>0.96</v>
      </c>
    </row>
    <row r="61" spans="1:14" x14ac:dyDescent="0.3">
      <c r="A61" s="11">
        <f>RANK(H61,$H$7:$H$116,0)+COUNTIF($H$7:H61,H61)-1</f>
        <v>66</v>
      </c>
      <c r="B61" s="12">
        <f t="shared" si="0"/>
        <v>0</v>
      </c>
      <c r="C61" s="13" t="s">
        <v>70</v>
      </c>
      <c r="D61" s="14">
        <f>IFERROR(INDEX([1]Brain!C$3:C$381,MATCH($C61,[1]Brain!$B$3:$B$381,0)),"")</f>
        <v>1.95</v>
      </c>
      <c r="E61" s="14">
        <f>IFERROR(INDEX([1]Brain!D$3:D$381,MATCH($C61,[1]Brain!$B$3:$B$381,0)),"")</f>
        <v>1.95</v>
      </c>
      <c r="F61" s="15">
        <f>IFERROR(INDEX([1]Brain!E$3:E$381,MATCH($C61,[1]Brain!$B$3:$B$381,0)),"")</f>
        <v>0</v>
      </c>
      <c r="G61" s="15">
        <f>IFERROR(INDEX([1]Brain!F$3:F$381,MATCH($C61,[1]Brain!$B$3:$B$381,0)),"")</f>
        <v>0</v>
      </c>
      <c r="H61" s="14">
        <f>IFERROR(INDEX([1]Brain!G$3:G$381,MATCH($C61,[1]Brain!$B$3:$B$381,0)),"")</f>
        <v>1.95</v>
      </c>
      <c r="I61" s="16">
        <f t="shared" si="1"/>
        <v>0</v>
      </c>
      <c r="J61" s="17">
        <f>IFERROR(INDEX([1]Brain!I$3:I$381,MATCH($C61,[1]Brain!$B$3:$B$381,0)),"")</f>
        <v>13570</v>
      </c>
      <c r="K61" s="17">
        <f>IFERROR(INDEX([1]Brain!J$3:J$381,MATCH($C61,[1]Brain!$B$3:$B$381,0)),"")</f>
        <v>27061.66</v>
      </c>
      <c r="L61" s="18">
        <f>VLOOKUP($C61,'[1]Ticker Changes'!$B:$L,11,FALSE)</f>
        <v>0.66666666666666674</v>
      </c>
      <c r="M61" s="14">
        <f>IF(H61&gt;INDEX('[1]HiLo &amp; Other NGX data'!$C$2:$C$147,MATCH(C61,'[1]HiLo &amp; Other NGX data'!$B$2:$B$162,0)),H61,INDEX('[1]HiLo &amp; Other NGX data'!$C$2:$C$147,MATCH(C61,'[1]HiLo &amp; Other NGX data'!$B$2:$B$162,0)))</f>
        <v>2.66</v>
      </c>
      <c r="N61" s="14">
        <f>IF(H61&lt;INDEX('[1]HiLo &amp; Other NGX data'!$D$2:$D$147,MATCH(C61,'[1]HiLo &amp; Other NGX data'!$B$2:$B$162,0)),H61,INDEX('[1]HiLo &amp; Other NGX data'!$D$2:$D$147,MATCH(C61,'[1]HiLo &amp; Other NGX data'!$B$2:$B$162,0)))</f>
        <v>0.91</v>
      </c>
    </row>
    <row r="62" spans="1:14" x14ac:dyDescent="0.3">
      <c r="A62" s="11">
        <f>RANK(H62,$H$7:$H$116,0)+COUNTIF($H$7:H62,H62)-1</f>
        <v>89</v>
      </c>
      <c r="B62" s="12">
        <f t="shared" si="0"/>
        <v>0</v>
      </c>
      <c r="C62" s="13" t="s">
        <v>71</v>
      </c>
      <c r="D62" s="14">
        <f>IFERROR(INDEX([1]Brain!C$3:C$381,MATCH($C62,[1]Brain!$B$3:$B$381,0)),"")</f>
        <v>0.48</v>
      </c>
      <c r="E62" s="14">
        <f>IFERROR(INDEX([1]Brain!D$3:D$381,MATCH($C62,[1]Brain!$B$3:$B$381,0)),"")</f>
        <v>0.48</v>
      </c>
      <c r="F62" s="15">
        <f>IFERROR(INDEX([1]Brain!E$3:E$381,MATCH($C62,[1]Brain!$B$3:$B$381,0)),"")</f>
        <v>0.48</v>
      </c>
      <c r="G62" s="15">
        <f>IFERROR(INDEX([1]Brain!F$3:F$381,MATCH($C62,[1]Brain!$B$3:$B$381,0)),"")</f>
        <v>0.47</v>
      </c>
      <c r="H62" s="14">
        <f>IFERROR(INDEX([1]Brain!G$3:G$381,MATCH($C62,[1]Brain!$B$3:$B$381,0)),"")</f>
        <v>0.48</v>
      </c>
      <c r="I62" s="16">
        <f t="shared" si="1"/>
        <v>0</v>
      </c>
      <c r="J62" s="17">
        <f>IFERROR(INDEX([1]Brain!I$3:I$381,MATCH($C62,[1]Brain!$B$3:$B$381,0)),"")</f>
        <v>3504625</v>
      </c>
      <c r="K62" s="17">
        <f>IFERROR(INDEX([1]Brain!J$3:J$381,MATCH($C62,[1]Brain!$B$3:$B$381,0)),"")</f>
        <v>1657428.93</v>
      </c>
      <c r="L62" s="18">
        <f>VLOOKUP($C62,'[1]Ticker Changes'!$B:$L,11,FALSE)</f>
        <v>-5.8823529411764719E-2</v>
      </c>
      <c r="M62" s="14">
        <f>IF(H62&gt;INDEX('[1]HiLo &amp; Other NGX data'!$C$2:$C$147,MATCH(C62,'[1]HiLo &amp; Other NGX data'!$B$2:$B$162,0)),H62,INDEX('[1]HiLo &amp; Other NGX data'!$C$2:$C$147,MATCH(C62,'[1]HiLo &amp; Other NGX data'!$B$2:$B$162,0)))</f>
        <v>0.92</v>
      </c>
      <c r="N62" s="14">
        <f>IF(H62&lt;INDEX('[1]HiLo &amp; Other NGX data'!$D$2:$D$147,MATCH(C62,'[1]HiLo &amp; Other NGX data'!$B$2:$B$162,0)),H62,INDEX('[1]HiLo &amp; Other NGX data'!$D$2:$D$147,MATCH(C62,'[1]HiLo &amp; Other NGX data'!$B$2:$B$162,0)))</f>
        <v>0.43</v>
      </c>
    </row>
    <row r="63" spans="1:14" x14ac:dyDescent="0.3">
      <c r="A63" s="11">
        <f>RANK(H63,$H$7:$H$116,0)+COUNTIF($H$7:H63,H63)-1</f>
        <v>69</v>
      </c>
      <c r="B63" s="12">
        <f t="shared" si="0"/>
        <v>0</v>
      </c>
      <c r="C63" s="13" t="s">
        <v>72</v>
      </c>
      <c r="D63" s="14">
        <f>IFERROR(INDEX([1]Brain!C$3:C$381,MATCH($C63,[1]Brain!$B$3:$B$381,0)),"")</f>
        <v>1.73</v>
      </c>
      <c r="E63" s="14">
        <f>IFERROR(INDEX([1]Brain!D$3:D$381,MATCH($C63,[1]Brain!$B$3:$B$381,0)),"")</f>
        <v>1.73</v>
      </c>
      <c r="F63" s="15">
        <f>IFERROR(INDEX([1]Brain!E$3:E$381,MATCH($C63,[1]Brain!$B$3:$B$381,0)),"")</f>
        <v>1.75</v>
      </c>
      <c r="G63" s="15">
        <f>IFERROR(INDEX([1]Brain!F$3:F$381,MATCH($C63,[1]Brain!$B$3:$B$381,0)),"")</f>
        <v>1.73</v>
      </c>
      <c r="H63" s="14">
        <f>IFERROR(INDEX([1]Brain!G$3:G$381,MATCH($C63,[1]Brain!$B$3:$B$381,0)),"")</f>
        <v>1.73</v>
      </c>
      <c r="I63" s="16">
        <f t="shared" si="1"/>
        <v>0</v>
      </c>
      <c r="J63" s="17">
        <f>IFERROR(INDEX([1]Brain!I$3:I$381,MATCH($C63,[1]Brain!$B$3:$B$381,0)),"")</f>
        <v>637033</v>
      </c>
      <c r="K63" s="17">
        <f>IFERROR(INDEX([1]Brain!J$3:J$381,MATCH($C63,[1]Brain!$B$3:$B$381,0)),"")</f>
        <v>1106589.6499999999</v>
      </c>
      <c r="L63" s="18">
        <f>VLOOKUP($C63,'[1]Ticker Changes'!$B:$L,11,FALSE)</f>
        <v>-0.1953488372093023</v>
      </c>
      <c r="M63" s="14">
        <f>IF(H63&gt;INDEX('[1]HiLo &amp; Other NGX data'!$C$2:$C$147,MATCH(C63,'[1]HiLo &amp; Other NGX data'!$B$2:$B$162,0)),H63,INDEX('[1]HiLo &amp; Other NGX data'!$C$2:$C$147,MATCH(C63,'[1]HiLo &amp; Other NGX data'!$B$2:$B$162,0)))</f>
        <v>2.5</v>
      </c>
      <c r="N63" s="14">
        <f>IF(H63&lt;INDEX('[1]HiLo &amp; Other NGX data'!$D$2:$D$147,MATCH(C63,'[1]HiLo &amp; Other NGX data'!$B$2:$B$162,0)),H63,INDEX('[1]HiLo &amp; Other NGX data'!$D$2:$D$147,MATCH(C63,'[1]HiLo &amp; Other NGX data'!$B$2:$B$162,0)))</f>
        <v>1.53</v>
      </c>
    </row>
    <row r="64" spans="1:14" x14ac:dyDescent="0.3">
      <c r="A64" s="11">
        <f>RANK(H64,$H$7:$H$116,0)+COUNTIF($H$7:H64,H64)-1</f>
        <v>60</v>
      </c>
      <c r="B64" s="12">
        <f t="shared" si="0"/>
        <v>0</v>
      </c>
      <c r="C64" s="13" t="s">
        <v>73</v>
      </c>
      <c r="D64" s="14">
        <f>IFERROR(INDEX([1]Brain!C$3:C$381,MATCH($C64,[1]Brain!$B$3:$B$381,0)),"")</f>
        <v>2.6</v>
      </c>
      <c r="E64" s="14">
        <f>IFERROR(INDEX([1]Brain!D$3:D$381,MATCH($C64,[1]Brain!$B$3:$B$381,0)),"")</f>
        <v>2.6</v>
      </c>
      <c r="F64" s="15">
        <f>IFERROR(INDEX([1]Brain!E$3:E$381,MATCH($C64,[1]Brain!$B$3:$B$381,0)),"")</f>
        <v>2.6</v>
      </c>
      <c r="G64" s="15">
        <f>IFERROR(INDEX([1]Brain!F$3:F$381,MATCH($C64,[1]Brain!$B$3:$B$381,0)),"")</f>
        <v>2.5499999999999998</v>
      </c>
      <c r="H64" s="14">
        <f>IFERROR(INDEX([1]Brain!G$3:G$381,MATCH($C64,[1]Brain!$B$3:$B$381,0)),"")</f>
        <v>2.6</v>
      </c>
      <c r="I64" s="16">
        <f t="shared" si="1"/>
        <v>0</v>
      </c>
      <c r="J64" s="17">
        <f>IFERROR(INDEX([1]Brain!I$3:I$381,MATCH($C64,[1]Brain!$B$3:$B$381,0)),"")</f>
        <v>6534195</v>
      </c>
      <c r="K64" s="17">
        <f>IFERROR(INDEX([1]Brain!J$3:J$381,MATCH($C64,[1]Brain!$B$3:$B$381,0)),"")</f>
        <v>16908876.789999999</v>
      </c>
      <c r="L64" s="18">
        <f>VLOOKUP($C64,'[1]Ticker Changes'!$B:$L,11,FALSE)</f>
        <v>0.12068965517241392</v>
      </c>
      <c r="M64" s="14">
        <f>IF(H64&gt;INDEX('[1]HiLo &amp; Other NGX data'!$C$2:$C$147,MATCH(C64,'[1]HiLo &amp; Other NGX data'!$B$2:$B$162,0)),H64,INDEX('[1]HiLo &amp; Other NGX data'!$C$2:$C$147,MATCH(C64,'[1]HiLo &amp; Other NGX data'!$B$2:$B$162,0)))</f>
        <v>4.24</v>
      </c>
      <c r="N64" s="14">
        <f>IF(H64&lt;INDEX('[1]HiLo &amp; Other NGX data'!$D$2:$D$147,MATCH(C64,'[1]HiLo &amp; Other NGX data'!$B$2:$B$162,0)),H64,INDEX('[1]HiLo &amp; Other NGX data'!$D$2:$D$147,MATCH(C64,'[1]HiLo &amp; Other NGX data'!$B$2:$B$162,0)))</f>
        <v>2.0499999999999998</v>
      </c>
    </row>
    <row r="65" spans="1:14" x14ac:dyDescent="0.3">
      <c r="A65" s="11">
        <f>RANK(H65,$H$7:$H$116,0)+COUNTIF($H$7:H65,H65)-1</f>
        <v>48</v>
      </c>
      <c r="B65" s="12">
        <f t="shared" si="0"/>
        <v>0</v>
      </c>
      <c r="C65" s="13" t="s">
        <v>74</v>
      </c>
      <c r="D65" s="14">
        <f>IFERROR(INDEX([1]Brain!C$3:C$381,MATCH($C65,[1]Brain!$B$3:$B$381,0)),"")</f>
        <v>4.4000000000000004</v>
      </c>
      <c r="E65" s="14">
        <f>IFERROR(INDEX([1]Brain!D$3:D$381,MATCH($C65,[1]Brain!$B$3:$B$381,0)),"")</f>
        <v>4.4000000000000004</v>
      </c>
      <c r="F65" s="15">
        <f>IFERROR(INDEX([1]Brain!E$3:E$381,MATCH($C65,[1]Brain!$B$3:$B$381,0)),"")</f>
        <v>4.4000000000000004</v>
      </c>
      <c r="G65" s="15">
        <f>IFERROR(INDEX([1]Brain!F$3:F$381,MATCH($C65,[1]Brain!$B$3:$B$381,0)),"")</f>
        <v>4.4000000000000004</v>
      </c>
      <c r="H65" s="14">
        <f>IFERROR(INDEX([1]Brain!G$3:G$381,MATCH($C65,[1]Brain!$B$3:$B$381,0)),"")</f>
        <v>4.4000000000000004</v>
      </c>
      <c r="I65" s="16">
        <f t="shared" si="1"/>
        <v>0</v>
      </c>
      <c r="J65" s="17">
        <f>IFERROR(INDEX([1]Brain!I$3:I$381,MATCH($C65,[1]Brain!$B$3:$B$381,0)),"")</f>
        <v>285726</v>
      </c>
      <c r="K65" s="17">
        <f>IFERROR(INDEX([1]Brain!J$3:J$381,MATCH($C65,[1]Brain!$B$3:$B$381,0)),"")</f>
        <v>1257809.3999999999</v>
      </c>
      <c r="L65" s="18">
        <f>VLOOKUP($C65,'[1]Ticker Changes'!$B:$L,11,FALSE)</f>
        <v>9.4527363184079727E-2</v>
      </c>
      <c r="M65" s="14">
        <f>IF(H65&gt;INDEX('[1]HiLo &amp; Other NGX data'!$C$2:$C$147,MATCH(C65,'[1]HiLo &amp; Other NGX data'!$B$2:$B$162,0)),H65,INDEX('[1]HiLo &amp; Other NGX data'!$C$2:$C$147,MATCH(C65,'[1]HiLo &amp; Other NGX data'!$B$2:$B$162,0)))</f>
        <v>5.45</v>
      </c>
      <c r="N65" s="14">
        <f>IF(H65&lt;INDEX('[1]HiLo &amp; Other NGX data'!$D$2:$D$147,MATCH(C65,'[1]HiLo &amp; Other NGX data'!$B$2:$B$162,0)),H65,INDEX('[1]HiLo &amp; Other NGX data'!$D$2:$D$147,MATCH(C65,'[1]HiLo &amp; Other NGX data'!$B$2:$B$162,0)))</f>
        <v>3.91</v>
      </c>
    </row>
    <row r="66" spans="1:14" x14ac:dyDescent="0.3">
      <c r="A66" s="11">
        <f>RANK(H66,$H$7:$H$116,0)+COUNTIF($H$7:H66,H66)-1</f>
        <v>99</v>
      </c>
      <c r="B66" s="12">
        <f t="shared" si="0"/>
        <v>0</v>
      </c>
      <c r="C66" s="13" t="s">
        <v>75</v>
      </c>
      <c r="D66" s="14">
        <f>IFERROR(INDEX([1]Brain!C$3:C$381,MATCH($C66,[1]Brain!$B$3:$B$381,0)),"")</f>
        <v>0.25</v>
      </c>
      <c r="E66" s="14">
        <f>IFERROR(INDEX([1]Brain!D$3:D$381,MATCH($C66,[1]Brain!$B$3:$B$381,0)),"")</f>
        <v>0.25</v>
      </c>
      <c r="F66" s="15">
        <f>IFERROR(INDEX([1]Brain!E$3:E$381,MATCH($C66,[1]Brain!$B$3:$B$381,0)),"")</f>
        <v>0.25</v>
      </c>
      <c r="G66" s="15">
        <f>IFERROR(INDEX([1]Brain!F$3:F$381,MATCH($C66,[1]Brain!$B$3:$B$381,0)),"")</f>
        <v>0.23</v>
      </c>
      <c r="H66" s="14">
        <f>IFERROR(INDEX([1]Brain!G$3:G$381,MATCH($C66,[1]Brain!$B$3:$B$381,0)),"")</f>
        <v>0.25</v>
      </c>
      <c r="I66" s="16">
        <f t="shared" si="1"/>
        <v>0</v>
      </c>
      <c r="J66" s="17">
        <f>IFERROR(INDEX([1]Brain!I$3:I$381,MATCH($C66,[1]Brain!$B$3:$B$381,0)),"")</f>
        <v>16374325</v>
      </c>
      <c r="K66" s="17">
        <f>IFERROR(INDEX([1]Brain!J$3:J$381,MATCH($C66,[1]Brain!$B$3:$B$381,0)),"")</f>
        <v>3948321</v>
      </c>
      <c r="L66" s="18">
        <f>VLOOKUP($C66,'[1]Ticker Changes'!$B:$L,11,FALSE)</f>
        <v>-0.24242424242424243</v>
      </c>
      <c r="M66" s="14">
        <f>IF(H66&gt;INDEX('[1]HiLo &amp; Other NGX data'!$C$2:$C$147,MATCH(C66,'[1]HiLo &amp; Other NGX data'!$B$2:$B$162,0)),H66,INDEX('[1]HiLo &amp; Other NGX data'!$C$2:$C$147,MATCH(C66,'[1]HiLo &amp; Other NGX data'!$B$2:$B$162,0)))</f>
        <v>0.5</v>
      </c>
      <c r="N66" s="14">
        <f>IF(H66&lt;INDEX('[1]HiLo &amp; Other NGX data'!$D$2:$D$147,MATCH(C66,'[1]HiLo &amp; Other NGX data'!$B$2:$B$162,0)),H66,INDEX('[1]HiLo &amp; Other NGX data'!$D$2:$D$147,MATCH(C66,'[1]HiLo &amp; Other NGX data'!$B$2:$B$162,0)))</f>
        <v>0.24</v>
      </c>
    </row>
    <row r="67" spans="1:14" x14ac:dyDescent="0.3">
      <c r="A67" s="11">
        <f>RANK(H67,$H$7:$H$116,0)+COUNTIF($H$7:H67,H67)-1</f>
        <v>67</v>
      </c>
      <c r="B67" s="12">
        <f t="shared" si="0"/>
        <v>9.659090909090895E-2</v>
      </c>
      <c r="C67" s="13" t="s">
        <v>76</v>
      </c>
      <c r="D67" s="14">
        <f>IFERROR(INDEX([1]Brain!C$3:C$381,MATCH($C67,[1]Brain!$B$3:$B$381,0)),"")</f>
        <v>1.76</v>
      </c>
      <c r="E67" s="14">
        <f>IFERROR(INDEX([1]Brain!D$3:D$381,MATCH($C67,[1]Brain!$B$3:$B$381,0)),"")</f>
        <v>1.76</v>
      </c>
      <c r="F67" s="15">
        <f>IFERROR(INDEX([1]Brain!E$3:E$381,MATCH($C67,[1]Brain!$B$3:$B$381,0)),"")</f>
        <v>1.93</v>
      </c>
      <c r="G67" s="15">
        <f>IFERROR(INDEX([1]Brain!F$3:F$381,MATCH($C67,[1]Brain!$B$3:$B$381,0)),"")</f>
        <v>1.93</v>
      </c>
      <c r="H67" s="14">
        <f>IFERROR(INDEX([1]Brain!G$3:G$381,MATCH($C67,[1]Brain!$B$3:$B$381,0)),"")</f>
        <v>1.93</v>
      </c>
      <c r="I67" s="16">
        <f t="shared" si="1"/>
        <v>9.659090909090895E-2</v>
      </c>
      <c r="J67" s="17">
        <f>IFERROR(INDEX([1]Brain!I$3:I$381,MATCH($C67,[1]Brain!$B$3:$B$381,0)),"")</f>
        <v>1087440</v>
      </c>
      <c r="K67" s="17">
        <f>IFERROR(INDEX([1]Brain!J$3:J$381,MATCH($C67,[1]Brain!$B$3:$B$381,0)),"")</f>
        <v>2098759.2000000002</v>
      </c>
      <c r="L67" s="18">
        <f>VLOOKUP($C67,'[1]Ticker Changes'!$B:$L,11,FALSE)</f>
        <v>3.195652173913043</v>
      </c>
      <c r="M67" s="14">
        <f>IF(H67&gt;INDEX('[1]HiLo &amp; Other NGX data'!$C$2:$C$147,MATCH(C67,'[1]HiLo &amp; Other NGX data'!$B$2:$B$162,0)),H67,INDEX('[1]HiLo &amp; Other NGX data'!$C$2:$C$147,MATCH(C67,'[1]HiLo &amp; Other NGX data'!$B$2:$B$162,0)))</f>
        <v>1.93</v>
      </c>
      <c r="N67" s="14">
        <f>IF(H67&lt;INDEX('[1]HiLo &amp; Other NGX data'!$D$2:$D$147,MATCH(C67,'[1]HiLo &amp; Other NGX data'!$B$2:$B$162,0)),H67,INDEX('[1]HiLo &amp; Other NGX data'!$D$2:$D$147,MATCH(C67,'[1]HiLo &amp; Other NGX data'!$B$2:$B$162,0)))</f>
        <v>0.2</v>
      </c>
    </row>
    <row r="68" spans="1:14" x14ac:dyDescent="0.3">
      <c r="A68" s="11">
        <f>RANK(H68,$H$7:$H$116,0)+COUNTIF($H$7:H68,H68)-1</f>
        <v>26</v>
      </c>
      <c r="B68" s="12">
        <f t="shared" si="0"/>
        <v>1.6393442622950838E-2</v>
      </c>
      <c r="C68" s="13" t="s">
        <v>77</v>
      </c>
      <c r="D68" s="14">
        <f>IFERROR(INDEX([1]Brain!C$3:C$381,MATCH($C68,[1]Brain!$B$3:$B$381,0)),"")</f>
        <v>12.2</v>
      </c>
      <c r="E68" s="14">
        <f>IFERROR(INDEX([1]Brain!D$3:D$381,MATCH($C68,[1]Brain!$B$3:$B$381,0)),"")</f>
        <v>12.2</v>
      </c>
      <c r="F68" s="15">
        <f>IFERROR(INDEX([1]Brain!E$3:E$381,MATCH($C68,[1]Brain!$B$3:$B$381,0)),"")</f>
        <v>12.4</v>
      </c>
      <c r="G68" s="15">
        <f>IFERROR(INDEX([1]Brain!F$3:F$381,MATCH($C68,[1]Brain!$B$3:$B$381,0)),"")</f>
        <v>12.4</v>
      </c>
      <c r="H68" s="14">
        <f>IFERROR(INDEX([1]Brain!G$3:G$381,MATCH($C68,[1]Brain!$B$3:$B$381,0)),"")</f>
        <v>12.4</v>
      </c>
      <c r="I68" s="16">
        <f t="shared" si="1"/>
        <v>1.6393442622950838E-2</v>
      </c>
      <c r="J68" s="17">
        <f>IFERROR(INDEX([1]Brain!I$3:I$381,MATCH($C68,[1]Brain!$B$3:$B$381,0)),"")</f>
        <v>1223923</v>
      </c>
      <c r="K68" s="17">
        <f>IFERROR(INDEX([1]Brain!J$3:J$381,MATCH($C68,[1]Brain!$B$3:$B$381,0)),"")</f>
        <v>15179654.25</v>
      </c>
      <c r="L68" s="18">
        <f>VLOOKUP($C68,'[1]Ticker Changes'!$B:$L,11,FALSE)</f>
        <v>4.0485829959515662E-3</v>
      </c>
      <c r="M68" s="14" t="str">
        <f>IF(H68&gt;INDEX('[1]HiLo &amp; Other NGX data'!$C$2:$C$147,MATCH(C68,'[1]HiLo &amp; Other NGX data'!$B$2:$B$162,0)),H68,INDEX('[1]HiLo &amp; Other NGX data'!$C$2:$C$147,MATCH(C68,'[1]HiLo &amp; Other NGX data'!$B$2:$B$162,0)))</f>
        <v>#N/A Invalid Security</v>
      </c>
      <c r="N68" s="14">
        <f>IF(H68&lt;INDEX('[1]HiLo &amp; Other NGX data'!$D$2:$D$147,MATCH(C68,'[1]HiLo &amp; Other NGX data'!$B$2:$B$162,0)),H68,INDEX('[1]HiLo &amp; Other NGX data'!$D$2:$D$147,MATCH(C68,'[1]HiLo &amp; Other NGX data'!$B$2:$B$162,0)))</f>
        <v>12.4</v>
      </c>
    </row>
    <row r="69" spans="1:14" x14ac:dyDescent="0.3">
      <c r="A69" s="11">
        <f>RANK(H69,$H$7:$H$116,0)+COUNTIF($H$7:H69,H69)-1</f>
        <v>6</v>
      </c>
      <c r="B69" s="12">
        <f t="shared" si="0"/>
        <v>0</v>
      </c>
      <c r="C69" s="13" t="s">
        <v>78</v>
      </c>
      <c r="D69" s="14">
        <f>IFERROR(INDEX([1]Brain!C$3:C$381,MATCH($C69,[1]Brain!$B$3:$B$381,0)),"")</f>
        <v>213</v>
      </c>
      <c r="E69" s="14">
        <f>IFERROR(INDEX([1]Brain!D$3:D$381,MATCH($C69,[1]Brain!$B$3:$B$381,0)),"")</f>
        <v>213</v>
      </c>
      <c r="F69" s="15">
        <f>IFERROR(INDEX([1]Brain!E$3:E$381,MATCH($C69,[1]Brain!$B$3:$B$381,0)),"")</f>
        <v>213</v>
      </c>
      <c r="G69" s="15">
        <f>IFERROR(INDEX([1]Brain!F$3:F$381,MATCH($C69,[1]Brain!$B$3:$B$381,0)),"")</f>
        <v>213</v>
      </c>
      <c r="H69" s="14">
        <f>IFERROR(INDEX([1]Brain!G$3:G$381,MATCH($C69,[1]Brain!$B$3:$B$381,0)),"")</f>
        <v>213</v>
      </c>
      <c r="I69" s="16">
        <f t="shared" si="1"/>
        <v>0</v>
      </c>
      <c r="J69" s="17">
        <f>IFERROR(INDEX([1]Brain!I$3:I$381,MATCH($C69,[1]Brain!$B$3:$B$381,0)),"")</f>
        <v>2953055</v>
      </c>
      <c r="K69" s="17">
        <f>IFERROR(INDEX([1]Brain!J$3:J$381,MATCH($C69,[1]Brain!$B$3:$B$381,0)),"")</f>
        <v>629026023.29999995</v>
      </c>
      <c r="L69" s="18">
        <f>VLOOKUP($C69,'[1]Ticker Changes'!$B:$L,11,FALSE)</f>
        <v>8.1218274111675148E-2</v>
      </c>
      <c r="M69" s="14">
        <f>IF(H69&gt;INDEX('[1]HiLo &amp; Other NGX data'!$C$2:$C$147,MATCH(C69,'[1]HiLo &amp; Other NGX data'!$B$2:$B$162,0)),H69,INDEX('[1]HiLo &amp; Other NGX data'!$C$2:$C$147,MATCH(C69,'[1]HiLo &amp; Other NGX data'!$B$2:$B$162,0)))</f>
        <v>214</v>
      </c>
      <c r="N69" s="14">
        <f>IF(H69&lt;INDEX('[1]HiLo &amp; Other NGX data'!$D$2:$D$147,MATCH(C69,'[1]HiLo &amp; Other NGX data'!$B$2:$B$162,0)),H69,INDEX('[1]HiLo &amp; Other NGX data'!$D$2:$D$147,MATCH(C69,'[1]HiLo &amp; Other NGX data'!$B$2:$B$162,0)))</f>
        <v>160</v>
      </c>
    </row>
    <row r="70" spans="1:14" x14ac:dyDescent="0.3">
      <c r="A70" s="11">
        <f>RANK(H70,$H$7:$H$116,0)+COUNTIF($H$7:H70,H70)-1</f>
        <v>44</v>
      </c>
      <c r="B70" s="12">
        <f t="shared" si="0"/>
        <v>3.5714285714285587E-3</v>
      </c>
      <c r="C70" s="13" t="s">
        <v>79</v>
      </c>
      <c r="D70" s="14">
        <f>IFERROR(INDEX([1]Brain!C$3:C$381,MATCH($C70,[1]Brain!$B$3:$B$381,0)),"")</f>
        <v>5.6</v>
      </c>
      <c r="E70" s="14">
        <f>IFERROR(INDEX([1]Brain!D$3:D$381,MATCH($C70,[1]Brain!$B$3:$B$381,0)),"")</f>
        <v>5.6</v>
      </c>
      <c r="F70" s="15">
        <f>IFERROR(INDEX([1]Brain!E$3:E$381,MATCH($C70,[1]Brain!$B$3:$B$381,0)),"")</f>
        <v>5.62</v>
      </c>
      <c r="G70" s="15">
        <f>IFERROR(INDEX([1]Brain!F$3:F$381,MATCH($C70,[1]Brain!$B$3:$B$381,0)),"")</f>
        <v>5.58</v>
      </c>
      <c r="H70" s="14">
        <f>IFERROR(INDEX([1]Brain!G$3:G$381,MATCH($C70,[1]Brain!$B$3:$B$381,0)),"")</f>
        <v>5.62</v>
      </c>
      <c r="I70" s="16">
        <f t="shared" si="1"/>
        <v>3.5714285714285587E-3</v>
      </c>
      <c r="J70" s="17">
        <f>IFERROR(INDEX([1]Brain!I$3:I$381,MATCH($C70,[1]Brain!$B$3:$B$381,0)),"")</f>
        <v>3787553</v>
      </c>
      <c r="K70" s="17">
        <f>IFERROR(INDEX([1]Brain!J$3:J$381,MATCH($C70,[1]Brain!$B$3:$B$381,0)),"")</f>
        <v>21205358.300000001</v>
      </c>
      <c r="L70" s="18">
        <f>VLOOKUP($C70,'[1]Ticker Changes'!$B:$L,11,FALSE)</f>
        <v>0.50267379679144386</v>
      </c>
      <c r="M70" s="14">
        <f>IF(H70&gt;INDEX('[1]HiLo &amp; Other NGX data'!$C$2:$C$147,MATCH(C70,'[1]HiLo &amp; Other NGX data'!$B$2:$B$162,0)),H70,INDEX('[1]HiLo &amp; Other NGX data'!$C$2:$C$147,MATCH(C70,'[1]HiLo &amp; Other NGX data'!$B$2:$B$162,0)))</f>
        <v>5.62</v>
      </c>
      <c r="N70" s="14">
        <f>IF(H70&lt;INDEX('[1]HiLo &amp; Other NGX data'!$D$2:$D$147,MATCH(C70,'[1]HiLo &amp; Other NGX data'!$B$2:$B$162,0)),H70,INDEX('[1]HiLo &amp; Other NGX data'!$D$2:$D$147,MATCH(C70,'[1]HiLo &amp; Other NGX data'!$B$2:$B$162,0)))</f>
        <v>2.0099999999999998</v>
      </c>
    </row>
    <row r="71" spans="1:14" x14ac:dyDescent="0.3">
      <c r="A71" s="11">
        <f>RANK(H71,$H$7:$H$116,0)+COUNTIF($H$7:H71,H71)-1</f>
        <v>29</v>
      </c>
      <c r="B71" s="12">
        <f t="shared" si="0"/>
        <v>8.4033613445377853E-3</v>
      </c>
      <c r="C71" s="13" t="s">
        <v>80</v>
      </c>
      <c r="D71" s="14">
        <f>IFERROR(INDEX([1]Brain!C$3:C$381,MATCH($C71,[1]Brain!$B$3:$B$381,0)),"")</f>
        <v>11.9</v>
      </c>
      <c r="E71" s="14">
        <f>IFERROR(INDEX([1]Brain!D$3:D$381,MATCH($C71,[1]Brain!$B$3:$B$381,0)),"")</f>
        <v>11.9</v>
      </c>
      <c r="F71" s="15">
        <f>IFERROR(INDEX([1]Brain!E$3:E$381,MATCH($C71,[1]Brain!$B$3:$B$381,0)),"")</f>
        <v>12</v>
      </c>
      <c r="G71" s="15">
        <f>IFERROR(INDEX([1]Brain!F$3:F$381,MATCH($C71,[1]Brain!$B$3:$B$381,0)),"")</f>
        <v>11.7</v>
      </c>
      <c r="H71" s="14">
        <f>IFERROR(INDEX([1]Brain!G$3:G$381,MATCH($C71,[1]Brain!$B$3:$B$381,0)),"")</f>
        <v>12</v>
      </c>
      <c r="I71" s="16">
        <f t="shared" si="1"/>
        <v>8.4033613445377853E-3</v>
      </c>
      <c r="J71" s="17">
        <f>IFERROR(INDEX([1]Brain!I$3:I$381,MATCH($C71,[1]Brain!$B$3:$B$381,0)),"")</f>
        <v>647074</v>
      </c>
      <c r="K71" s="17">
        <f>IFERROR(INDEX([1]Brain!J$3:J$381,MATCH($C71,[1]Brain!$B$3:$B$381,0)),"")</f>
        <v>7683944.7000000002</v>
      </c>
      <c r="L71" s="18">
        <f>VLOOKUP($C71,'[1]Ticker Changes'!$B:$L,11,FALSE)</f>
        <v>-9.0909090909090828E-2</v>
      </c>
      <c r="M71" s="14">
        <f>IF(H71&gt;INDEX('[1]HiLo &amp; Other NGX data'!$C$2:$C$147,MATCH(C71,'[1]HiLo &amp; Other NGX data'!$B$2:$B$162,0)),H71,INDEX('[1]HiLo &amp; Other NGX data'!$C$2:$C$147,MATCH(C71,'[1]HiLo &amp; Other NGX data'!$B$2:$B$162,0)))</f>
        <v>16</v>
      </c>
      <c r="N71" s="14">
        <f>IF(H71&lt;INDEX('[1]HiLo &amp; Other NGX data'!$D$2:$D$147,MATCH(C71,'[1]HiLo &amp; Other NGX data'!$B$2:$B$162,0)),H71,INDEX('[1]HiLo &amp; Other NGX data'!$D$2:$D$147,MATCH(C71,'[1]HiLo &amp; Other NGX data'!$B$2:$B$162,0)))</f>
        <v>12</v>
      </c>
    </row>
    <row r="72" spans="1:14" x14ac:dyDescent="0.3">
      <c r="A72" s="11">
        <f>RANK(H72,$H$7:$H$116,0)+COUNTIF($H$7:H72,H72)-1</f>
        <v>12</v>
      </c>
      <c r="B72" s="12">
        <f t="shared" ref="B72:B117" si="2">I72</f>
        <v>8.5972850678732948E-2</v>
      </c>
      <c r="C72" s="13" t="s">
        <v>81</v>
      </c>
      <c r="D72" s="14">
        <f>IFERROR(INDEX([1]Brain!C$3:C$381,MATCH($C72,[1]Brain!$B$3:$B$381,0)),"")</f>
        <v>44.2</v>
      </c>
      <c r="E72" s="14">
        <f>IFERROR(INDEX([1]Brain!D$3:D$381,MATCH($C72,[1]Brain!$B$3:$B$381,0)),"")</f>
        <v>44.2</v>
      </c>
      <c r="F72" s="15">
        <f>IFERROR(INDEX([1]Brain!E$3:E$381,MATCH($C72,[1]Brain!$B$3:$B$381,0)),"")</f>
        <v>48</v>
      </c>
      <c r="G72" s="15">
        <f>IFERROR(INDEX([1]Brain!F$3:F$381,MATCH($C72,[1]Brain!$B$3:$B$381,0)),"")</f>
        <v>46</v>
      </c>
      <c r="H72" s="14">
        <f>IFERROR(INDEX([1]Brain!G$3:G$381,MATCH($C72,[1]Brain!$B$3:$B$381,0)),"")</f>
        <v>48</v>
      </c>
      <c r="I72" s="16">
        <f t="shared" si="1"/>
        <v>8.5972850678732948E-2</v>
      </c>
      <c r="J72" s="17">
        <f>IFERROR(INDEX([1]Brain!I$3:I$381,MATCH($C72,[1]Brain!$B$3:$B$381,0)),"")</f>
        <v>4908728</v>
      </c>
      <c r="K72" s="17">
        <f>IFERROR(INDEX([1]Brain!J$3:J$381,MATCH($C72,[1]Brain!$B$3:$B$381,0)),"")</f>
        <v>226318801.15000001</v>
      </c>
      <c r="L72" s="18">
        <f>VLOOKUP($C72,'[1]Ticker Changes'!$B:$L,11,FALSE)</f>
        <v>-1.538461538461533E-2</v>
      </c>
      <c r="M72" s="14">
        <f>IF(H72&gt;INDEX('[1]HiLo &amp; Other NGX data'!$C$2:$C$147,MATCH(C72,'[1]HiLo &amp; Other NGX data'!$B$2:$B$162,0)),H72,INDEX('[1]HiLo &amp; Other NGX data'!$C$2:$C$147,MATCH(C72,'[1]HiLo &amp; Other NGX data'!$B$2:$B$162,0)))</f>
        <v>60</v>
      </c>
      <c r="N72" s="14">
        <f>IF(H72&lt;INDEX('[1]HiLo &amp; Other NGX data'!$D$2:$D$147,MATCH(C72,'[1]HiLo &amp; Other NGX data'!$B$2:$B$162,0)),H72,INDEX('[1]HiLo &amp; Other NGX data'!$D$2:$D$147,MATCH(C72,'[1]HiLo &amp; Other NGX data'!$B$2:$B$162,0)))</f>
        <v>40.450000000000003</v>
      </c>
    </row>
    <row r="73" spans="1:14" x14ac:dyDescent="0.3">
      <c r="A73" s="11">
        <f>RANK(H73,$H$7:$H$116,0)+COUNTIF($H$7:H73,H73)-1</f>
        <v>52</v>
      </c>
      <c r="B73" s="12">
        <f t="shared" si="2"/>
        <v>0</v>
      </c>
      <c r="C73" s="13" t="s">
        <v>82</v>
      </c>
      <c r="D73" s="14">
        <f>IFERROR(INDEX([1]Brain!C$3:C$381,MATCH($C73,[1]Brain!$B$3:$B$381,0)),"")</f>
        <v>3.99</v>
      </c>
      <c r="E73" s="14">
        <f>IFERROR(INDEX([1]Brain!D$3:D$381,MATCH($C73,[1]Brain!$B$3:$B$381,0)),"")</f>
        <v>3.99</v>
      </c>
      <c r="F73" s="15">
        <f>IFERROR(INDEX([1]Brain!E$3:E$381,MATCH($C73,[1]Brain!$B$3:$B$381,0)),"")</f>
        <v>0</v>
      </c>
      <c r="G73" s="15">
        <f>IFERROR(INDEX([1]Brain!F$3:F$381,MATCH($C73,[1]Brain!$B$3:$B$381,0)),"")</f>
        <v>0</v>
      </c>
      <c r="H73" s="14">
        <f>IFERROR(INDEX([1]Brain!G$3:G$381,MATCH($C73,[1]Brain!$B$3:$B$381,0)),"")</f>
        <v>3.99</v>
      </c>
      <c r="I73" s="16">
        <f t="shared" ref="I73:I119" si="3">IFERROR(H73/D73-1,"")</f>
        <v>0</v>
      </c>
      <c r="J73" s="17">
        <f>IFERROR(INDEX([1]Brain!I$3:I$381,MATCH($C73,[1]Brain!$B$3:$B$381,0)),"")</f>
        <v>20200</v>
      </c>
      <c r="K73" s="17">
        <f>IFERROR(INDEX([1]Brain!J$3:J$381,MATCH($C73,[1]Brain!$B$3:$B$381,0)),"")</f>
        <v>72780</v>
      </c>
      <c r="L73" s="18">
        <f>VLOOKUP($C73,'[1]Ticker Changes'!$B:$L,11,FALSE)</f>
        <v>0.33000000000000007</v>
      </c>
      <c r="M73" s="14">
        <f>IF(H73&gt;INDEX('[1]HiLo &amp; Other NGX data'!$C$2:$C$147,MATCH(C73,'[1]HiLo &amp; Other NGX data'!$B$2:$B$162,0)),H73,INDEX('[1]HiLo &amp; Other NGX data'!$C$2:$C$147,MATCH(C73,'[1]HiLo &amp; Other NGX data'!$B$2:$B$162,0)))</f>
        <v>3.99</v>
      </c>
      <c r="N73" s="14">
        <f>IF(H73&lt;INDEX('[1]HiLo &amp; Other NGX data'!$D$2:$D$147,MATCH(C73,'[1]HiLo &amp; Other NGX data'!$B$2:$B$162,0)),H73,INDEX('[1]HiLo &amp; Other NGX data'!$D$2:$D$147,MATCH(C73,'[1]HiLo &amp; Other NGX data'!$B$2:$B$162,0)))</f>
        <v>2.0499999999999998</v>
      </c>
    </row>
    <row r="74" spans="1:14" x14ac:dyDescent="0.3">
      <c r="A74" s="11">
        <f>RANK(H74,$H$7:$H$116,0)+COUNTIF($H$7:H74,H74)-1</f>
        <v>72</v>
      </c>
      <c r="B74" s="12">
        <f t="shared" si="2"/>
        <v>-2.7586206896551779E-2</v>
      </c>
      <c r="C74" s="13" t="s">
        <v>83</v>
      </c>
      <c r="D74" s="14">
        <f>IFERROR(INDEX([1]Brain!C$3:C$381,MATCH($C74,[1]Brain!$B$3:$B$381,0)),"")</f>
        <v>1.45</v>
      </c>
      <c r="E74" s="14">
        <f>IFERROR(INDEX([1]Brain!D$3:D$381,MATCH($C74,[1]Brain!$B$3:$B$381,0)),"")</f>
        <v>1.45</v>
      </c>
      <c r="F74" s="15">
        <f>IFERROR(INDEX([1]Brain!E$3:E$381,MATCH($C74,[1]Brain!$B$3:$B$381,0)),"")</f>
        <v>1.45</v>
      </c>
      <c r="G74" s="15">
        <f>IFERROR(INDEX([1]Brain!F$3:F$381,MATCH($C74,[1]Brain!$B$3:$B$381,0)),"")</f>
        <v>1.41</v>
      </c>
      <c r="H74" s="14">
        <f>IFERROR(INDEX([1]Brain!G$3:G$381,MATCH($C74,[1]Brain!$B$3:$B$381,0)),"")</f>
        <v>1.41</v>
      </c>
      <c r="I74" s="16">
        <f t="shared" si="3"/>
        <v>-2.7586206896551779E-2</v>
      </c>
      <c r="J74" s="17">
        <f>IFERROR(INDEX([1]Brain!I$3:I$381,MATCH($C74,[1]Brain!$B$3:$B$381,0)),"")</f>
        <v>949671</v>
      </c>
      <c r="K74" s="17">
        <f>IFERROR(INDEX([1]Brain!J$3:J$381,MATCH($C74,[1]Brain!$B$3:$B$381,0)),"")</f>
        <v>1360869.85</v>
      </c>
      <c r="L74" s="18">
        <f>VLOOKUP($C74,'[1]Ticker Changes'!$B:$L,11,FALSE)</f>
        <v>-0.1607142857142857</v>
      </c>
      <c r="M74" s="14">
        <f>IF(H74&gt;INDEX('[1]HiLo &amp; Other NGX data'!$C$2:$C$147,MATCH(C74,'[1]HiLo &amp; Other NGX data'!$B$2:$B$162,0)),H74,INDEX('[1]HiLo &amp; Other NGX data'!$C$2:$C$147,MATCH(C74,'[1]HiLo &amp; Other NGX data'!$B$2:$B$162,0)))</f>
        <v>2.25</v>
      </c>
      <c r="N74" s="14">
        <f>IF(H74&lt;INDEX('[1]HiLo &amp; Other NGX data'!$D$2:$D$147,MATCH(C74,'[1]HiLo &amp; Other NGX data'!$B$2:$B$162,0)),H74,INDEX('[1]HiLo &amp; Other NGX data'!$D$2:$D$147,MATCH(C74,'[1]HiLo &amp; Other NGX data'!$B$2:$B$162,0)))</f>
        <v>1.41</v>
      </c>
    </row>
    <row r="75" spans="1:14" x14ac:dyDescent="0.3">
      <c r="A75" s="11">
        <f>RANK(H75,$H$7:$H$116,0)+COUNTIF($H$7:H75,H75)-1</f>
        <v>51</v>
      </c>
      <c r="B75" s="12">
        <f t="shared" si="2"/>
        <v>-9.8765432098765205E-3</v>
      </c>
      <c r="C75" s="13" t="s">
        <v>84</v>
      </c>
      <c r="D75" s="14">
        <f>IFERROR(INDEX([1]Brain!C$3:C$381,MATCH($C75,[1]Brain!$B$3:$B$381,0)),"")</f>
        <v>4.05</v>
      </c>
      <c r="E75" s="14">
        <f>IFERROR(INDEX([1]Brain!D$3:D$381,MATCH($C75,[1]Brain!$B$3:$B$381,0)),"")</f>
        <v>4.05</v>
      </c>
      <c r="F75" s="15">
        <f>IFERROR(INDEX([1]Brain!E$3:E$381,MATCH($C75,[1]Brain!$B$3:$B$381,0)),"")</f>
        <v>4.01</v>
      </c>
      <c r="G75" s="15">
        <f>IFERROR(INDEX([1]Brain!F$3:F$381,MATCH($C75,[1]Brain!$B$3:$B$381,0)),"")</f>
        <v>3.73</v>
      </c>
      <c r="H75" s="14">
        <f>IFERROR(INDEX([1]Brain!G$3:G$381,MATCH($C75,[1]Brain!$B$3:$B$381,0)),"")</f>
        <v>4.01</v>
      </c>
      <c r="I75" s="16">
        <f t="shared" si="3"/>
        <v>-9.8765432098765205E-3</v>
      </c>
      <c r="J75" s="17">
        <f>IFERROR(INDEX([1]Brain!I$3:I$381,MATCH($C75,[1]Brain!$B$3:$B$381,0)),"")</f>
        <v>692956</v>
      </c>
      <c r="K75" s="17">
        <f>IFERROR(INDEX([1]Brain!J$3:J$381,MATCH($C75,[1]Brain!$B$3:$B$381,0)),"")</f>
        <v>2694659.8</v>
      </c>
      <c r="L75" s="18">
        <f>VLOOKUP($C75,'[1]Ticker Changes'!$B:$L,11,FALSE)</f>
        <v>-0.10888888888888892</v>
      </c>
      <c r="M75" s="14">
        <f>IF(H75&gt;INDEX('[1]HiLo &amp; Other NGX data'!$C$2:$C$147,MATCH(C75,'[1]HiLo &amp; Other NGX data'!$B$2:$B$162,0)),H75,INDEX('[1]HiLo &amp; Other NGX data'!$C$2:$C$147,MATCH(C75,'[1]HiLo &amp; Other NGX data'!$B$2:$B$162,0)))</f>
        <v>5</v>
      </c>
      <c r="N75" s="14">
        <f>IF(H75&lt;INDEX('[1]HiLo &amp; Other NGX data'!$D$2:$D$147,MATCH(C75,'[1]HiLo &amp; Other NGX data'!$B$2:$B$162,0)),H75,INDEX('[1]HiLo &amp; Other NGX data'!$D$2:$D$147,MATCH(C75,'[1]HiLo &amp; Other NGX data'!$B$2:$B$162,0)))</f>
        <v>3.01</v>
      </c>
    </row>
    <row r="76" spans="1:14" x14ac:dyDescent="0.3">
      <c r="A76" s="11">
        <f>RANK(H76,$H$7:$H$116,0)+COUNTIF($H$7:H76,H76)-1</f>
        <v>1</v>
      </c>
      <c r="B76" s="12">
        <f t="shared" si="2"/>
        <v>0</v>
      </c>
      <c r="C76" s="13" t="s">
        <v>85</v>
      </c>
      <c r="D76" s="14">
        <f>IFERROR(INDEX([1]Brain!C$3:C$381,MATCH($C76,[1]Brain!$B$3:$B$381,0)),"")</f>
        <v>1395</v>
      </c>
      <c r="E76" s="14">
        <f>IFERROR(INDEX([1]Brain!D$3:D$381,MATCH($C76,[1]Brain!$B$3:$B$381,0)),"")</f>
        <v>1395</v>
      </c>
      <c r="F76" s="15">
        <f>IFERROR(INDEX([1]Brain!E$3:E$381,MATCH($C76,[1]Brain!$B$3:$B$381,0)),"")</f>
        <v>0</v>
      </c>
      <c r="G76" s="15">
        <f>IFERROR(INDEX([1]Brain!F$3:F$381,MATCH($C76,[1]Brain!$B$3:$B$381,0)),"")</f>
        <v>0</v>
      </c>
      <c r="H76" s="14">
        <f>IFERROR(INDEX([1]Brain!G$3:G$381,MATCH($C76,[1]Brain!$B$3:$B$381,0)),"")</f>
        <v>1395</v>
      </c>
      <c r="I76" s="16">
        <f t="shared" si="3"/>
        <v>0</v>
      </c>
      <c r="J76" s="17">
        <f>IFERROR(INDEX([1]Brain!I$3:I$381,MATCH($C76,[1]Brain!$B$3:$B$381,0)),"")</f>
        <v>47944</v>
      </c>
      <c r="K76" s="17">
        <f>IFERROR(INDEX([1]Brain!J$3:J$381,MATCH($C76,[1]Brain!$B$3:$B$381,0)),"")</f>
        <v>64649881.700000003</v>
      </c>
      <c r="L76" s="18">
        <f>VLOOKUP($C76,'[1]Ticker Changes'!$B:$L,11,FALSE)</f>
        <v>-0.10375843238034055</v>
      </c>
      <c r="M76" s="14">
        <f>IF(H76&gt;INDEX('[1]HiLo &amp; Other NGX data'!$C$2:$C$147,MATCH(C76,'[1]HiLo &amp; Other NGX data'!$B$2:$B$162,0)),H76,INDEX('[1]HiLo &amp; Other NGX data'!$C$2:$C$147,MATCH(C76,'[1]HiLo &amp; Other NGX data'!$B$2:$B$162,0)))</f>
        <v>1556.5</v>
      </c>
      <c r="N76" s="14">
        <f>IF(H76&lt;INDEX('[1]HiLo &amp; Other NGX data'!$D$2:$D$147,MATCH(C76,'[1]HiLo &amp; Other NGX data'!$B$2:$B$162,0)),H76,INDEX('[1]HiLo &amp; Other NGX data'!$D$2:$D$147,MATCH(C76,'[1]HiLo &amp; Other NGX data'!$B$2:$B$162,0)))</f>
        <v>1315</v>
      </c>
    </row>
    <row r="77" spans="1:14" x14ac:dyDescent="0.3">
      <c r="A77" s="11">
        <f>RANK(H77,$H$7:$H$116,0)+COUNTIF($H$7:H77,H77)-1</f>
        <v>107</v>
      </c>
      <c r="B77" s="12">
        <f t="shared" si="2"/>
        <v>0</v>
      </c>
      <c r="C77" s="13" t="s">
        <v>86</v>
      </c>
      <c r="D77" s="14">
        <f>IFERROR(INDEX([1]Brain!C$3:C$381,MATCH($C77,[1]Brain!$B$3:$B$381,0)),"")</f>
        <v>0.2</v>
      </c>
      <c r="E77" s="14">
        <f>IFERROR(INDEX([1]Brain!D$3:D$381,MATCH($C77,[1]Brain!$B$3:$B$381,0)),"")</f>
        <v>0.2</v>
      </c>
      <c r="F77" s="15">
        <f>IFERROR(INDEX([1]Brain!E$3:E$381,MATCH($C77,[1]Brain!$B$3:$B$381,0)),"")</f>
        <v>0</v>
      </c>
      <c r="G77" s="15">
        <f>IFERROR(INDEX([1]Brain!F$3:F$381,MATCH($C77,[1]Brain!$B$3:$B$381,0)),"")</f>
        <v>0</v>
      </c>
      <c r="H77" s="14">
        <f>IFERROR(INDEX([1]Brain!G$3:G$381,MATCH($C77,[1]Brain!$B$3:$B$381,0)),"")</f>
        <v>0.2</v>
      </c>
      <c r="I77" s="16">
        <f t="shared" si="3"/>
        <v>0</v>
      </c>
      <c r="J77" s="17">
        <f>IFERROR(INDEX([1]Brain!I$3:I$381,MATCH($C77,[1]Brain!$B$3:$B$381,0)),"")</f>
        <v>0</v>
      </c>
      <c r="K77" s="17">
        <f>IFERROR(INDEX([1]Brain!J$3:J$381,MATCH($C77,[1]Brain!$B$3:$B$381,0)),"")</f>
        <v>0</v>
      </c>
      <c r="L77" s="18">
        <f>VLOOKUP($C77,'[1]Ticker Changes'!$B:$L,11,FALSE)</f>
        <v>0</v>
      </c>
      <c r="M77" s="14">
        <f>IF(H77&gt;INDEX('[1]HiLo &amp; Other NGX data'!$C$2:$C$147,MATCH(C77,'[1]HiLo &amp; Other NGX data'!$B$2:$B$162,0)),H77,INDEX('[1]HiLo &amp; Other NGX data'!$C$2:$C$147,MATCH(C77,'[1]HiLo &amp; Other NGX data'!$B$2:$B$162,0)))</f>
        <v>0.33</v>
      </c>
      <c r="N77" s="14">
        <f>IF(H77&lt;INDEX('[1]HiLo &amp; Other NGX data'!$D$2:$D$147,MATCH(C77,'[1]HiLo &amp; Other NGX data'!$B$2:$B$162,0)),H77,INDEX('[1]HiLo &amp; Other NGX data'!$D$2:$D$147,MATCH(C77,'[1]HiLo &amp; Other NGX data'!$B$2:$B$162,0)))</f>
        <v>0.2</v>
      </c>
    </row>
    <row r="78" spans="1:14" x14ac:dyDescent="0.3">
      <c r="A78" s="11">
        <f>RANK(H78,$H$7:$H$116,0)+COUNTIF($H$7:H78,H78)-1</f>
        <v>32</v>
      </c>
      <c r="B78" s="12">
        <f t="shared" si="2"/>
        <v>0</v>
      </c>
      <c r="C78" s="13" t="s">
        <v>87</v>
      </c>
      <c r="D78" s="14">
        <f>IFERROR(INDEX([1]Brain!C$3:C$381,MATCH($C78,[1]Brain!$B$3:$B$381,0)),"")</f>
        <v>9.65</v>
      </c>
      <c r="E78" s="14">
        <f>IFERROR(INDEX([1]Brain!D$3:D$381,MATCH($C78,[1]Brain!$B$3:$B$381,0)),"")</f>
        <v>9.65</v>
      </c>
      <c r="F78" s="15">
        <f>IFERROR(INDEX([1]Brain!E$3:E$381,MATCH($C78,[1]Brain!$B$3:$B$381,0)),"")</f>
        <v>0</v>
      </c>
      <c r="G78" s="15">
        <f>IFERROR(INDEX([1]Brain!F$3:F$381,MATCH($C78,[1]Brain!$B$3:$B$381,0)),"")</f>
        <v>0</v>
      </c>
      <c r="H78" s="14">
        <f>IFERROR(INDEX([1]Brain!G$3:G$381,MATCH($C78,[1]Brain!$B$3:$B$381,0)),"")</f>
        <v>9.65</v>
      </c>
      <c r="I78" s="16">
        <f t="shared" si="3"/>
        <v>0</v>
      </c>
      <c r="J78" s="17">
        <f>IFERROR(INDEX([1]Brain!I$3:I$381,MATCH($C78,[1]Brain!$B$3:$B$381,0)),"")</f>
        <v>100510</v>
      </c>
      <c r="K78" s="17">
        <f>IFERROR(INDEX([1]Brain!J$3:J$381,MATCH($C78,[1]Brain!$B$3:$B$381,0)),"")</f>
        <v>1004977.5</v>
      </c>
      <c r="L78" s="18">
        <f>VLOOKUP($C78,'[1]Ticker Changes'!$B:$L,11,FALSE)</f>
        <v>0.20625000000000004</v>
      </c>
      <c r="M78" s="14">
        <f>IF(H78&gt;INDEX('[1]HiLo &amp; Other NGX data'!$C$2:$C$147,MATCH(C78,'[1]HiLo &amp; Other NGX data'!$B$2:$B$162,0)),H78,INDEX('[1]HiLo &amp; Other NGX data'!$C$2:$C$147,MATCH(C78,'[1]HiLo &amp; Other NGX data'!$B$2:$B$162,0)))</f>
        <v>10.85</v>
      </c>
      <c r="N78" s="14">
        <f>IF(H78&lt;INDEX('[1]HiLo &amp; Other NGX data'!$D$2:$D$147,MATCH(C78,'[1]HiLo &amp; Other NGX data'!$B$2:$B$162,0)),H78,INDEX('[1]HiLo &amp; Other NGX data'!$D$2:$D$147,MATCH(C78,'[1]HiLo &amp; Other NGX data'!$B$2:$B$162,0)))</f>
        <v>4.9000000000000004</v>
      </c>
    </row>
    <row r="79" spans="1:14" x14ac:dyDescent="0.3">
      <c r="A79" s="11">
        <f>RANK(H79,$H$7:$H$116,0)+COUNTIF($H$7:H79,H79)-1</f>
        <v>64</v>
      </c>
      <c r="B79" s="12">
        <f t="shared" si="2"/>
        <v>0</v>
      </c>
      <c r="C79" s="13" t="s">
        <v>88</v>
      </c>
      <c r="D79" s="14">
        <f>IFERROR(INDEX([1]Brain!C$3:C$381,MATCH($C79,[1]Brain!$B$3:$B$381,0)),"")</f>
        <v>2.2000000000000002</v>
      </c>
      <c r="E79" s="14">
        <f>IFERROR(INDEX([1]Brain!D$3:D$381,MATCH($C79,[1]Brain!$B$3:$B$381,0)),"")</f>
        <v>2.2000000000000002</v>
      </c>
      <c r="F79" s="15">
        <f>IFERROR(INDEX([1]Brain!E$3:E$381,MATCH($C79,[1]Brain!$B$3:$B$381,0)),"")</f>
        <v>0</v>
      </c>
      <c r="G79" s="15">
        <f>IFERROR(INDEX([1]Brain!F$3:F$381,MATCH($C79,[1]Brain!$B$3:$B$381,0)),"")</f>
        <v>0</v>
      </c>
      <c r="H79" s="14">
        <f>IFERROR(INDEX([1]Brain!G$3:G$381,MATCH($C79,[1]Brain!$B$3:$B$381,0)),"")</f>
        <v>2.2000000000000002</v>
      </c>
      <c r="I79" s="16">
        <f t="shared" si="3"/>
        <v>0</v>
      </c>
      <c r="J79" s="17">
        <f>IFERROR(INDEX([1]Brain!I$3:I$381,MATCH($C79,[1]Brain!$B$3:$B$381,0)),"")</f>
        <v>40767</v>
      </c>
      <c r="K79" s="17">
        <f>IFERROR(INDEX([1]Brain!J$3:J$381,MATCH($C79,[1]Brain!$B$3:$B$381,0)),"")</f>
        <v>86393.35</v>
      </c>
      <c r="L79" s="18">
        <f>VLOOKUP($C79,'[1]Ticker Changes'!$B:$L,11,FALSE)</f>
        <v>0.29411764705882359</v>
      </c>
      <c r="M79" s="14">
        <f>IF(H79&gt;INDEX('[1]HiLo &amp; Other NGX data'!$C$2:$C$147,MATCH(C79,'[1]HiLo &amp; Other NGX data'!$B$2:$B$162,0)),H79,INDEX('[1]HiLo &amp; Other NGX data'!$C$2:$C$147,MATCH(C79,'[1]HiLo &amp; Other NGX data'!$B$2:$B$162,0)))</f>
        <v>2.57</v>
      </c>
      <c r="N79" s="14">
        <f>IF(H79&lt;INDEX('[1]HiLo &amp; Other NGX data'!$D$2:$D$147,MATCH(C79,'[1]HiLo &amp; Other NGX data'!$B$2:$B$162,0)),H79,INDEX('[1]HiLo &amp; Other NGX data'!$D$2:$D$147,MATCH(C79,'[1]HiLo &amp; Other NGX data'!$B$2:$B$162,0)))</f>
        <v>1.54</v>
      </c>
    </row>
    <row r="80" spans="1:14" x14ac:dyDescent="0.3">
      <c r="A80" s="11">
        <f>RANK(H80,$H$7:$H$116,0)+COUNTIF($H$7:H80,H80)-1</f>
        <v>47</v>
      </c>
      <c r="B80" s="12">
        <f t="shared" si="2"/>
        <v>2.0661157024792765E-3</v>
      </c>
      <c r="C80" s="13" t="s">
        <v>89</v>
      </c>
      <c r="D80" s="14">
        <f>IFERROR(INDEX([1]Brain!C$3:C$381,MATCH($C80,[1]Brain!$B$3:$B$381,0)),"")</f>
        <v>4.84</v>
      </c>
      <c r="E80" s="14">
        <f>IFERROR(INDEX([1]Brain!D$3:D$381,MATCH($C80,[1]Brain!$B$3:$B$381,0)),"")</f>
        <v>4.84</v>
      </c>
      <c r="F80" s="15">
        <f>IFERROR(INDEX([1]Brain!E$3:E$381,MATCH($C80,[1]Brain!$B$3:$B$381,0)),"")</f>
        <v>4.9000000000000004</v>
      </c>
      <c r="G80" s="15">
        <f>IFERROR(INDEX([1]Brain!F$3:F$381,MATCH($C80,[1]Brain!$B$3:$B$381,0)),"")</f>
        <v>4.8499999999999996</v>
      </c>
      <c r="H80" s="14">
        <f>IFERROR(INDEX([1]Brain!G$3:G$381,MATCH($C80,[1]Brain!$B$3:$B$381,0)),"")</f>
        <v>4.8499999999999996</v>
      </c>
      <c r="I80" s="16">
        <f t="shared" si="3"/>
        <v>2.0661157024792765E-3</v>
      </c>
      <c r="J80" s="17">
        <f>IFERROR(INDEX([1]Brain!I$3:I$381,MATCH($C80,[1]Brain!$B$3:$B$381,0)),"")</f>
        <v>933128</v>
      </c>
      <c r="K80" s="17">
        <f>IFERROR(INDEX([1]Brain!J$3:J$381,MATCH($C80,[1]Brain!$B$3:$B$381,0)),"")</f>
        <v>4542493.62</v>
      </c>
      <c r="L80" s="18">
        <f>VLOOKUP($C80,'[1]Ticker Changes'!$B:$L,11,FALSE)</f>
        <v>9.7285067873303044E-2</v>
      </c>
      <c r="M80" s="14">
        <f>IF(H80&gt;INDEX('[1]HiLo &amp; Other NGX data'!$C$2:$C$147,MATCH(C80,'[1]HiLo &amp; Other NGX data'!$B$2:$B$162,0)),H80,INDEX('[1]HiLo &amp; Other NGX data'!$C$2:$C$147,MATCH(C80,'[1]HiLo &amp; Other NGX data'!$B$2:$B$162,0)))</f>
        <v>5.78</v>
      </c>
      <c r="N80" s="14">
        <f>IF(H80&lt;INDEX('[1]HiLo &amp; Other NGX data'!$D$2:$D$147,MATCH(C80,'[1]HiLo &amp; Other NGX data'!$B$2:$B$162,0)),H80,INDEX('[1]HiLo &amp; Other NGX data'!$D$2:$D$147,MATCH(C80,'[1]HiLo &amp; Other NGX data'!$B$2:$B$162,0)))</f>
        <v>2.9</v>
      </c>
    </row>
    <row r="81" spans="1:14" x14ac:dyDescent="0.3">
      <c r="A81" s="11">
        <f>RANK(H81,$H$7:$H$116,0)+COUNTIF($H$7:H81,H81)-1</f>
        <v>7</v>
      </c>
      <c r="B81" s="12">
        <f t="shared" si="2"/>
        <v>2.6000000000000023E-2</v>
      </c>
      <c r="C81" s="13" t="s">
        <v>90</v>
      </c>
      <c r="D81" s="14">
        <f>IFERROR(INDEX([1]Brain!C$3:C$381,MATCH($C81,[1]Brain!$B$3:$B$381,0)),"")</f>
        <v>150</v>
      </c>
      <c r="E81" s="14">
        <f>IFERROR(INDEX([1]Brain!D$3:D$381,MATCH($C81,[1]Brain!$B$3:$B$381,0)),"")</f>
        <v>150</v>
      </c>
      <c r="F81" s="15">
        <f>IFERROR(INDEX([1]Brain!E$3:E$381,MATCH($C81,[1]Brain!$B$3:$B$381,0)),"")</f>
        <v>153.9</v>
      </c>
      <c r="G81" s="15">
        <f>IFERROR(INDEX([1]Brain!F$3:F$381,MATCH($C81,[1]Brain!$B$3:$B$381,0)),"")</f>
        <v>153.9</v>
      </c>
      <c r="H81" s="14">
        <f>IFERROR(INDEX([1]Brain!G$3:G$381,MATCH($C81,[1]Brain!$B$3:$B$381,0)),"")</f>
        <v>153.9</v>
      </c>
      <c r="I81" s="16">
        <f t="shared" si="3"/>
        <v>2.6000000000000023E-2</v>
      </c>
      <c r="J81" s="17">
        <f>IFERROR(INDEX([1]Brain!I$3:I$381,MATCH($C81,[1]Brain!$B$3:$B$381,0)),"")</f>
        <v>194498</v>
      </c>
      <c r="K81" s="17">
        <f>IFERROR(INDEX([1]Brain!J$3:J$381,MATCH($C81,[1]Brain!$B$3:$B$381,0)),"")</f>
        <v>29574023.600000001</v>
      </c>
      <c r="L81" s="18">
        <f>VLOOKUP($C81,'[1]Ticker Changes'!$B:$L,11,FALSE)</f>
        <v>8.380281690140845E-2</v>
      </c>
      <c r="M81" s="14">
        <f>IF(H81&gt;INDEX('[1]HiLo &amp; Other NGX data'!$C$2:$C$147,MATCH(C81,'[1]HiLo &amp; Other NGX data'!$B$2:$B$162,0)),H81,INDEX('[1]HiLo &amp; Other NGX data'!$C$2:$C$147,MATCH(C81,'[1]HiLo &amp; Other NGX data'!$B$2:$B$162,0)))</f>
        <v>153.9</v>
      </c>
      <c r="N81" s="14">
        <f>IF(H81&lt;INDEX('[1]HiLo &amp; Other NGX data'!$D$2:$D$147,MATCH(C81,'[1]HiLo &amp; Other NGX data'!$B$2:$B$162,0)),H81,INDEX('[1]HiLo &amp; Other NGX data'!$D$2:$D$147,MATCH(C81,'[1]HiLo &amp; Other NGX data'!$B$2:$B$162,0)))</f>
        <v>85.05</v>
      </c>
    </row>
    <row r="82" spans="1:14" x14ac:dyDescent="0.3">
      <c r="A82" s="11">
        <f>RANK(H82,$H$7:$H$116,0)+COUNTIF($H$7:H82,H82)-1</f>
        <v>108</v>
      </c>
      <c r="B82" s="12">
        <f t="shared" si="2"/>
        <v>0</v>
      </c>
      <c r="C82" s="13" t="s">
        <v>91</v>
      </c>
      <c r="D82" s="14">
        <f>IFERROR(INDEX([1]Brain!C$3:C$381,MATCH($C82,[1]Brain!$B$3:$B$381,0)),"")</f>
        <v>0.2</v>
      </c>
      <c r="E82" s="14">
        <f>IFERROR(INDEX([1]Brain!D$3:D$381,MATCH($C82,[1]Brain!$B$3:$B$381,0)),"")</f>
        <v>0.2</v>
      </c>
      <c r="F82" s="15">
        <f>IFERROR(INDEX([1]Brain!E$3:E$381,MATCH($C82,[1]Brain!$B$3:$B$381,0)),"")</f>
        <v>0</v>
      </c>
      <c r="G82" s="15">
        <f>IFERROR(INDEX([1]Brain!F$3:F$381,MATCH($C82,[1]Brain!$B$3:$B$381,0)),"")</f>
        <v>0</v>
      </c>
      <c r="H82" s="14">
        <f>IFERROR(INDEX([1]Brain!G$3:G$381,MATCH($C82,[1]Brain!$B$3:$B$381,0)),"")</f>
        <v>0.2</v>
      </c>
      <c r="I82" s="16">
        <f t="shared" si="3"/>
        <v>0</v>
      </c>
      <c r="J82" s="17">
        <f>IFERROR(INDEX([1]Brain!I$3:I$381,MATCH($C82,[1]Brain!$B$3:$B$381,0)),"")</f>
        <v>100</v>
      </c>
      <c r="K82" s="17">
        <f>IFERROR(INDEX([1]Brain!J$3:J$381,MATCH($C82,[1]Brain!$B$3:$B$381,0)),"")</f>
        <v>20</v>
      </c>
      <c r="L82" s="18">
        <f>VLOOKUP($C82,'[1]Ticker Changes'!$B:$L,11,FALSE)</f>
        <v>0</v>
      </c>
      <c r="M82" s="14">
        <f>IF(H82&gt;INDEX('[1]HiLo &amp; Other NGX data'!$C$2:$C$147,MATCH(C82,'[1]HiLo &amp; Other NGX data'!$B$2:$B$162,0)),H82,INDEX('[1]HiLo &amp; Other NGX data'!$C$2:$C$147,MATCH(C82,'[1]HiLo &amp; Other NGX data'!$B$2:$B$162,0)))</f>
        <v>0.2</v>
      </c>
      <c r="N82" s="14">
        <f>IF(H82&lt;INDEX('[1]HiLo &amp; Other NGX data'!$D$2:$D$147,MATCH(C82,'[1]HiLo &amp; Other NGX data'!$B$2:$B$162,0)),H82,INDEX('[1]HiLo &amp; Other NGX data'!$D$2:$D$147,MATCH(C82,'[1]HiLo &amp; Other NGX data'!$B$2:$B$162,0)))</f>
        <v>0.2</v>
      </c>
    </row>
    <row r="83" spans="1:14" x14ac:dyDescent="0.3">
      <c r="A83" s="11">
        <f>RANK(H83,$H$7:$H$116,0)+COUNTIF($H$7:H83,H83)-1</f>
        <v>68</v>
      </c>
      <c r="B83" s="12">
        <f t="shared" si="2"/>
        <v>9.8837209302325535E-2</v>
      </c>
      <c r="C83" s="13" t="s">
        <v>92</v>
      </c>
      <c r="D83" s="14">
        <f>IFERROR(INDEX([1]Brain!C$3:C$381,MATCH($C83,[1]Brain!$B$3:$B$381,0)),"")</f>
        <v>1.72</v>
      </c>
      <c r="E83" s="14">
        <f>IFERROR(INDEX([1]Brain!D$3:D$381,MATCH($C83,[1]Brain!$B$3:$B$381,0)),"")</f>
        <v>1.72</v>
      </c>
      <c r="F83" s="15">
        <f>IFERROR(INDEX([1]Brain!E$3:E$381,MATCH($C83,[1]Brain!$B$3:$B$381,0)),"")</f>
        <v>1.89</v>
      </c>
      <c r="G83" s="15">
        <f>IFERROR(INDEX([1]Brain!F$3:F$381,MATCH($C83,[1]Brain!$B$3:$B$381,0)),"")</f>
        <v>1.87</v>
      </c>
      <c r="H83" s="14">
        <f>IFERROR(INDEX([1]Brain!G$3:G$381,MATCH($C83,[1]Brain!$B$3:$B$381,0)),"")</f>
        <v>1.89</v>
      </c>
      <c r="I83" s="16">
        <f>IFERROR(H83/D83-1,"")</f>
        <v>9.8837209302325535E-2</v>
      </c>
      <c r="J83" s="17">
        <f>IFERROR(INDEX([1]Brain!I$3:I$381,MATCH($C83,[1]Brain!$B$3:$B$381,0)),"")</f>
        <v>2005103</v>
      </c>
      <c r="K83" s="17">
        <f>IFERROR(INDEX([1]Brain!J$3:J$381,MATCH($C83,[1]Brain!$B$3:$B$381,0)),"")</f>
        <v>3782601.38</v>
      </c>
      <c r="L83" s="18">
        <f>VLOOKUP($C83,'[1]Ticker Changes'!$B:$L,11,FALSE)</f>
        <v>-0.14090909090909098</v>
      </c>
      <c r="M83" s="14">
        <f>IF(H83&gt;INDEX('[1]HiLo &amp; Other NGX data'!$C$2:$C$147,MATCH(C83,'[1]HiLo &amp; Other NGX data'!$B$2:$B$162,0)),H83,INDEX('[1]HiLo &amp; Other NGX data'!$C$2:$C$147,MATCH(C83,'[1]HiLo &amp; Other NGX data'!$B$2:$B$162,0)))</f>
        <v>2.85</v>
      </c>
      <c r="N83" s="14">
        <f>IF(H83&lt;INDEX('[1]HiLo &amp; Other NGX data'!$D$2:$D$147,MATCH(C83,'[1]HiLo &amp; Other NGX data'!$B$2:$B$162,0)),H83,INDEX('[1]HiLo &amp; Other NGX data'!$D$2:$D$147,MATCH(C83,'[1]HiLo &amp; Other NGX data'!$B$2:$B$162,0)))</f>
        <v>1.0900000000000001</v>
      </c>
    </row>
    <row r="84" spans="1:14" x14ac:dyDescent="0.3">
      <c r="A84" s="11">
        <f>RANK(H84,$H$7:$H$116,0)+COUNTIF($H$7:H84,H84)-1</f>
        <v>8</v>
      </c>
      <c r="B84" s="12">
        <f t="shared" si="2"/>
        <v>0</v>
      </c>
      <c r="C84" s="13" t="s">
        <v>93</v>
      </c>
      <c r="D84" s="14">
        <f>IFERROR(INDEX([1]Brain!C$3:C$381,MATCH($C84,[1]Brain!$B$3:$B$381,0)),"")</f>
        <v>132.9</v>
      </c>
      <c r="E84" s="14">
        <f>IFERROR(INDEX([1]Brain!D$3:D$381,MATCH($C84,[1]Brain!$B$3:$B$381,0)),"")</f>
        <v>132.9</v>
      </c>
      <c r="F84" s="15">
        <f>IFERROR(INDEX([1]Brain!E$3:E$381,MATCH($C84,[1]Brain!$B$3:$B$381,0)),"")</f>
        <v>0</v>
      </c>
      <c r="G84" s="15">
        <f>IFERROR(INDEX([1]Brain!F$3:F$381,MATCH($C84,[1]Brain!$B$3:$B$381,0)),"")</f>
        <v>0</v>
      </c>
      <c r="H84" s="14">
        <f>IFERROR(INDEX([1]Brain!G$3:G$381,MATCH($C84,[1]Brain!$B$3:$B$381,0)),"")</f>
        <v>132.9</v>
      </c>
      <c r="I84" s="16">
        <f t="shared" si="3"/>
        <v>0</v>
      </c>
      <c r="J84" s="17">
        <f>IFERROR(INDEX([1]Brain!I$3:I$381,MATCH($C84,[1]Brain!$B$3:$B$381,0)),"")</f>
        <v>490532</v>
      </c>
      <c r="K84" s="17">
        <f>IFERROR(INDEX([1]Brain!J$3:J$381,MATCH($C84,[1]Brain!$B$3:$B$381,0)),"")</f>
        <v>63325894.200000003</v>
      </c>
      <c r="L84" s="18">
        <f>VLOOKUP($C84,'[1]Ticker Changes'!$B:$L,11,FALSE)</f>
        <v>0.51366742596810955</v>
      </c>
      <c r="M84" s="14">
        <f>IF(H84&gt;INDEX('[1]HiLo &amp; Other NGX data'!$C$2:$C$147,MATCH(C84,'[1]HiLo &amp; Other NGX data'!$B$2:$B$162,0)),H84,INDEX('[1]HiLo &amp; Other NGX data'!$C$2:$C$147,MATCH(C84,'[1]HiLo &amp; Other NGX data'!$B$2:$B$162,0)))</f>
        <v>133</v>
      </c>
      <c r="N84" s="14">
        <f>IF(H84&lt;INDEX('[1]HiLo &amp; Other NGX data'!$D$2:$D$147,MATCH(C84,'[1]HiLo &amp; Other NGX data'!$B$2:$B$162,0)),H84,INDEX('[1]HiLo &amp; Other NGX data'!$D$2:$D$147,MATCH(C84,'[1]HiLo &amp; Other NGX data'!$B$2:$B$162,0)))</f>
        <v>66.099999999999994</v>
      </c>
    </row>
    <row r="85" spans="1:14" x14ac:dyDescent="0.3">
      <c r="A85" s="11">
        <f>RANK(H85,$H$7:$H$116,0)+COUNTIF($H$7:H85,H85)-1</f>
        <v>93</v>
      </c>
      <c r="B85" s="12">
        <f t="shared" si="2"/>
        <v>0</v>
      </c>
      <c r="C85" s="13" t="s">
        <v>94</v>
      </c>
      <c r="D85" s="14">
        <f>IFERROR(INDEX([1]Brain!C$3:C$381,MATCH($C85,[1]Brain!$B$3:$B$381,0)),"")</f>
        <v>0.4</v>
      </c>
      <c r="E85" s="14">
        <f>IFERROR(INDEX([1]Brain!D$3:D$381,MATCH($C85,[1]Brain!$B$3:$B$381,0)),"")</f>
        <v>0.4</v>
      </c>
      <c r="F85" s="15">
        <f>IFERROR(INDEX([1]Brain!E$3:E$381,MATCH($C85,[1]Brain!$B$3:$B$381,0)),"")</f>
        <v>0</v>
      </c>
      <c r="G85" s="15">
        <f>IFERROR(INDEX([1]Brain!F$3:F$381,MATCH($C85,[1]Brain!$B$3:$B$381,0)),"")</f>
        <v>0</v>
      </c>
      <c r="H85" s="14">
        <f>IFERROR(INDEX([1]Brain!G$3:G$381,MATCH($C85,[1]Brain!$B$3:$B$381,0)),"")</f>
        <v>0.4</v>
      </c>
      <c r="I85" s="16">
        <f t="shared" si="3"/>
        <v>0</v>
      </c>
      <c r="J85" s="17">
        <f>IFERROR(INDEX([1]Brain!I$3:I$381,MATCH($C85,[1]Brain!$B$3:$B$381,0)),"")</f>
        <v>5225</v>
      </c>
      <c r="K85" s="17">
        <f>IFERROR(INDEX([1]Brain!J$3:J$381,MATCH($C85,[1]Brain!$B$3:$B$381,0)),"")</f>
        <v>2195</v>
      </c>
      <c r="L85" s="18">
        <f>VLOOKUP($C85,'[1]Ticker Changes'!$B:$L,11,FALSE)</f>
        <v>-0.21568627450980393</v>
      </c>
      <c r="M85" s="14">
        <f>IF(H85&gt;INDEX('[1]HiLo &amp; Other NGX data'!$C$2:$C$147,MATCH(C85,'[1]HiLo &amp; Other NGX data'!$B$2:$B$162,0)),H85,INDEX('[1]HiLo &amp; Other NGX data'!$C$2:$C$147,MATCH(C85,'[1]HiLo &amp; Other NGX data'!$B$2:$B$162,0)))</f>
        <v>0.53</v>
      </c>
      <c r="N85" s="14">
        <f>IF(H85&lt;INDEX('[1]HiLo &amp; Other NGX data'!$D$2:$D$147,MATCH(C85,'[1]HiLo &amp; Other NGX data'!$B$2:$B$162,0)),H85,INDEX('[1]HiLo &amp; Other NGX data'!$D$2:$D$147,MATCH(C85,'[1]HiLo &amp; Other NGX data'!$B$2:$B$162,0)))</f>
        <v>0.4</v>
      </c>
    </row>
    <row r="86" spans="1:14" x14ac:dyDescent="0.3">
      <c r="A86" s="11">
        <f>RANK(H86,$H$7:$H$116,0)+COUNTIF($H$7:H86,H86)-1</f>
        <v>33</v>
      </c>
      <c r="B86" s="12">
        <f t="shared" si="2"/>
        <v>0</v>
      </c>
      <c r="C86" s="13" t="s">
        <v>95</v>
      </c>
      <c r="D86" s="14">
        <f>IFERROR(INDEX([1]Brain!C$3:C$381,MATCH($C86,[1]Brain!$B$3:$B$381,0)),"")</f>
        <v>9.4</v>
      </c>
      <c r="E86" s="14">
        <f>IFERROR(INDEX([1]Brain!D$3:D$381,MATCH($C86,[1]Brain!$B$3:$B$381,0)),"")</f>
        <v>9.4</v>
      </c>
      <c r="F86" s="15">
        <f>IFERROR(INDEX([1]Brain!E$3:E$381,MATCH($C86,[1]Brain!$B$3:$B$381,0)),"")</f>
        <v>0</v>
      </c>
      <c r="G86" s="15">
        <f>IFERROR(INDEX([1]Brain!F$3:F$381,MATCH($C86,[1]Brain!$B$3:$B$381,0)),"")</f>
        <v>0</v>
      </c>
      <c r="H86" s="14">
        <f>IFERROR(INDEX([1]Brain!G$3:G$381,MATCH($C86,[1]Brain!$B$3:$B$381,0)),"")</f>
        <v>9.4</v>
      </c>
      <c r="I86" s="16">
        <f t="shared" si="3"/>
        <v>0</v>
      </c>
      <c r="J86" s="17">
        <f>IFERROR(INDEX([1]Brain!I$3:I$381,MATCH($C86,[1]Brain!$B$3:$B$381,0)),"")</f>
        <v>274172</v>
      </c>
      <c r="K86" s="17">
        <f>IFERROR(INDEX([1]Brain!J$3:J$381,MATCH($C86,[1]Brain!$B$3:$B$381,0)),"")</f>
        <v>2583248.2000000002</v>
      </c>
      <c r="L86" s="18">
        <f>VLOOKUP($C86,'[1]Ticker Changes'!$B:$L,11,FALSE)</f>
        <v>0.6013628620102216</v>
      </c>
      <c r="M86" s="14">
        <f>IF(H86&gt;INDEX('[1]HiLo &amp; Other NGX data'!$C$2:$C$147,MATCH(C86,'[1]HiLo &amp; Other NGX data'!$B$2:$B$162,0)),H86,INDEX('[1]HiLo &amp; Other NGX data'!$C$2:$C$147,MATCH(C86,'[1]HiLo &amp; Other NGX data'!$B$2:$B$162,0)))</f>
        <v>11.2</v>
      </c>
      <c r="N86" s="14">
        <f>IF(H86&lt;INDEX('[1]HiLo &amp; Other NGX data'!$D$2:$D$147,MATCH(C86,'[1]HiLo &amp; Other NGX data'!$B$2:$B$162,0)),H86,INDEX('[1]HiLo &amp; Other NGX data'!$D$2:$D$147,MATCH(C86,'[1]HiLo &amp; Other NGX data'!$B$2:$B$162,0)))</f>
        <v>4.1500000000000004</v>
      </c>
    </row>
    <row r="87" spans="1:14" x14ac:dyDescent="0.3">
      <c r="A87" s="11">
        <f>RANK(H87,$H$7:$H$116,0)+COUNTIF($H$7:H87,H87)-1</f>
        <v>58</v>
      </c>
      <c r="B87" s="12">
        <f t="shared" si="2"/>
        <v>0</v>
      </c>
      <c r="C87" s="13" t="s">
        <v>96</v>
      </c>
      <c r="D87" s="14">
        <f>IFERROR(INDEX([1]Brain!C$3:C$381,MATCH($C87,[1]Brain!$B$3:$B$381,0)),"")</f>
        <v>3</v>
      </c>
      <c r="E87" s="14">
        <f>IFERROR(INDEX([1]Brain!D$3:D$381,MATCH($C87,[1]Brain!$B$3:$B$381,0)),"")</f>
        <v>3</v>
      </c>
      <c r="F87" s="15">
        <f>IFERROR(INDEX([1]Brain!E$3:E$381,MATCH($C87,[1]Brain!$B$3:$B$381,0)),"")</f>
        <v>0</v>
      </c>
      <c r="G87" s="15">
        <f>IFERROR(INDEX([1]Brain!F$3:F$381,MATCH($C87,[1]Brain!$B$3:$B$381,0)),"")</f>
        <v>0</v>
      </c>
      <c r="H87" s="14">
        <f>IFERROR(INDEX([1]Brain!G$3:G$381,MATCH($C87,[1]Brain!$B$3:$B$381,0)),"")</f>
        <v>3</v>
      </c>
      <c r="I87" s="16">
        <f t="shared" si="3"/>
        <v>0</v>
      </c>
      <c r="J87" s="17">
        <f>IFERROR(INDEX([1]Brain!I$3:I$381,MATCH($C87,[1]Brain!$B$3:$B$381,0)),"")</f>
        <v>61030</v>
      </c>
      <c r="K87" s="17">
        <f>IFERROR(INDEX([1]Brain!J$3:J$381,MATCH($C87,[1]Brain!$B$3:$B$381,0)),"")</f>
        <v>187782.7</v>
      </c>
      <c r="L87" s="18">
        <f>VLOOKUP($C87,'[1]Ticker Changes'!$B:$L,11,FALSE)</f>
        <v>-0.13043478260869568</v>
      </c>
      <c r="M87" s="14">
        <f>IF(H87&gt;INDEX('[1]HiLo &amp; Other NGX data'!$C$2:$C$147,MATCH(C87,'[1]HiLo &amp; Other NGX data'!$B$2:$B$162,0)),H87,INDEX('[1]HiLo &amp; Other NGX data'!$C$2:$C$147,MATCH(C87,'[1]HiLo &amp; Other NGX data'!$B$2:$B$162,0)))</f>
        <v>3.68</v>
      </c>
      <c r="N87" s="14">
        <f>IF(H87&lt;INDEX('[1]HiLo &amp; Other NGX data'!$D$2:$D$147,MATCH(C87,'[1]HiLo &amp; Other NGX data'!$B$2:$B$162,0)),H87,INDEX('[1]HiLo &amp; Other NGX data'!$D$2:$D$147,MATCH(C87,'[1]HiLo &amp; Other NGX data'!$B$2:$B$162,0)))</f>
        <v>3</v>
      </c>
    </row>
    <row r="88" spans="1:14" x14ac:dyDescent="0.3">
      <c r="A88" s="11">
        <f>RANK(H88,$H$7:$H$116,0)+COUNTIF($H$7:H88,H88)-1</f>
        <v>96</v>
      </c>
      <c r="B88" s="12">
        <f t="shared" si="2"/>
        <v>-8.5714285714285632E-2</v>
      </c>
      <c r="C88" s="13" t="s">
        <v>97</v>
      </c>
      <c r="D88" s="14">
        <f>IFERROR(INDEX([1]Brain!C$3:C$381,MATCH($C88,[1]Brain!$B$3:$B$381,0)),"")</f>
        <v>0.35</v>
      </c>
      <c r="E88" s="14">
        <f>IFERROR(INDEX([1]Brain!D$3:D$381,MATCH($C88,[1]Brain!$B$3:$B$381,0)),"")</f>
        <v>0.35</v>
      </c>
      <c r="F88" s="15">
        <f>IFERROR(INDEX([1]Brain!E$3:E$381,MATCH($C88,[1]Brain!$B$3:$B$381,0)),"")</f>
        <v>0.32</v>
      </c>
      <c r="G88" s="15">
        <f>IFERROR(INDEX([1]Brain!F$3:F$381,MATCH($C88,[1]Brain!$B$3:$B$381,0)),"")</f>
        <v>0.32</v>
      </c>
      <c r="H88" s="14">
        <f>IFERROR(INDEX([1]Brain!G$3:G$381,MATCH($C88,[1]Brain!$B$3:$B$381,0)),"")</f>
        <v>0.32</v>
      </c>
      <c r="I88" s="16">
        <f t="shared" si="3"/>
        <v>-8.5714285714285632E-2</v>
      </c>
      <c r="J88" s="17">
        <f>IFERROR(INDEX([1]Brain!I$3:I$381,MATCH($C88,[1]Brain!$B$3:$B$381,0)),"")</f>
        <v>301950</v>
      </c>
      <c r="K88" s="17">
        <f>IFERROR(INDEX([1]Brain!J$3:J$381,MATCH($C88,[1]Brain!$B$3:$B$381,0)),"")</f>
        <v>97774</v>
      </c>
      <c r="L88" s="18">
        <f>VLOOKUP($C88,'[1]Ticker Changes'!$B:$L,11,FALSE)</f>
        <v>-0.37254901960784315</v>
      </c>
      <c r="M88" s="14">
        <f>IF(H88&gt;INDEX('[1]HiLo &amp; Other NGX data'!$C$2:$C$147,MATCH(C88,'[1]HiLo &amp; Other NGX data'!$B$2:$B$162,0)),H88,INDEX('[1]HiLo &amp; Other NGX data'!$C$2:$C$147,MATCH(C88,'[1]HiLo &amp; Other NGX data'!$B$2:$B$162,0)))</f>
        <v>0.55000000000000004</v>
      </c>
      <c r="N88" s="14">
        <f>IF(H88&lt;INDEX('[1]HiLo &amp; Other NGX data'!$D$2:$D$147,MATCH(C88,'[1]HiLo &amp; Other NGX data'!$B$2:$B$162,0)),H88,INDEX('[1]HiLo &amp; Other NGX data'!$D$2:$D$147,MATCH(C88,'[1]HiLo &amp; Other NGX data'!$B$2:$B$162,0)))</f>
        <v>0.24</v>
      </c>
    </row>
    <row r="89" spans="1:14" x14ac:dyDescent="0.3">
      <c r="A89" s="11">
        <f>RANK(H89,$H$7:$H$116,0)+COUNTIF($H$7:H89,H89)-1</f>
        <v>78</v>
      </c>
      <c r="B89" s="12">
        <f t="shared" si="2"/>
        <v>6.315789473684208E-2</v>
      </c>
      <c r="C89" s="13" t="s">
        <v>98</v>
      </c>
      <c r="D89" s="14">
        <f>IFERROR(INDEX([1]Brain!C$3:C$381,MATCH($C89,[1]Brain!$B$3:$B$381,0)),"")</f>
        <v>0.95</v>
      </c>
      <c r="E89" s="14">
        <f>IFERROR(INDEX([1]Brain!D$3:D$381,MATCH($C89,[1]Brain!$B$3:$B$381,0)),"")</f>
        <v>0.95</v>
      </c>
      <c r="F89" s="15">
        <f>IFERROR(INDEX([1]Brain!E$3:E$381,MATCH($C89,[1]Brain!$B$3:$B$381,0)),"")</f>
        <v>1.01</v>
      </c>
      <c r="G89" s="15">
        <f>IFERROR(INDEX([1]Brain!F$3:F$381,MATCH($C89,[1]Brain!$B$3:$B$381,0)),"")</f>
        <v>0.95</v>
      </c>
      <c r="H89" s="14">
        <f>IFERROR(INDEX([1]Brain!G$3:G$381,MATCH($C89,[1]Brain!$B$3:$B$381,0)),"")</f>
        <v>1.01</v>
      </c>
      <c r="I89" s="16">
        <f t="shared" si="3"/>
        <v>6.315789473684208E-2</v>
      </c>
      <c r="J89" s="17">
        <f>IFERROR(INDEX([1]Brain!I$3:I$381,MATCH($C89,[1]Brain!$B$3:$B$381,0)),"")</f>
        <v>1082200</v>
      </c>
      <c r="K89" s="17">
        <f>IFERROR(INDEX([1]Brain!J$3:J$381,MATCH($C89,[1]Brain!$B$3:$B$381,0)),"")</f>
        <v>1054005.69</v>
      </c>
      <c r="L89" s="18">
        <f>VLOOKUP($C89,'[1]Ticker Changes'!$B:$L,11,FALSE)</f>
        <v>0.14772727272727271</v>
      </c>
      <c r="M89" s="14">
        <f>IF(H89&gt;INDEX('[1]HiLo &amp; Other NGX data'!$C$2:$C$147,MATCH(C89,'[1]HiLo &amp; Other NGX data'!$B$2:$B$162,0)),H89,INDEX('[1]HiLo &amp; Other NGX data'!$C$2:$C$147,MATCH(C89,'[1]HiLo &amp; Other NGX data'!$B$2:$B$162,0)))</f>
        <v>1.65</v>
      </c>
      <c r="N89" s="14">
        <f>IF(H89&lt;INDEX('[1]HiLo &amp; Other NGX data'!$D$2:$D$147,MATCH(C89,'[1]HiLo &amp; Other NGX data'!$B$2:$B$162,0)),H89,INDEX('[1]HiLo &amp; Other NGX data'!$D$2:$D$147,MATCH(C89,'[1]HiLo &amp; Other NGX data'!$B$2:$B$162,0)))</f>
        <v>0.3</v>
      </c>
    </row>
    <row r="90" spans="1:14" x14ac:dyDescent="0.3">
      <c r="A90" s="11">
        <f>RANK(H90,$H$7:$H$116,0)+COUNTIF($H$7:H90,H90)-1</f>
        <v>86</v>
      </c>
      <c r="B90" s="12">
        <f t="shared" si="2"/>
        <v>-1.6949152542372947E-2</v>
      </c>
      <c r="C90" s="13" t="s">
        <v>99</v>
      </c>
      <c r="D90" s="14">
        <f>IFERROR(INDEX([1]Brain!C$3:C$381,MATCH($C90,[1]Brain!$B$3:$B$381,0)),"")</f>
        <v>0.59</v>
      </c>
      <c r="E90" s="14">
        <f>IFERROR(INDEX([1]Brain!D$3:D$381,MATCH($C90,[1]Brain!$B$3:$B$381,0)),"")</f>
        <v>0.59</v>
      </c>
      <c r="F90" s="15">
        <f>IFERROR(INDEX([1]Brain!E$3:E$381,MATCH($C90,[1]Brain!$B$3:$B$381,0)),"")</f>
        <v>0.6</v>
      </c>
      <c r="G90" s="15">
        <f>IFERROR(INDEX([1]Brain!F$3:F$381,MATCH($C90,[1]Brain!$B$3:$B$381,0)),"")</f>
        <v>0.56999999999999995</v>
      </c>
      <c r="H90" s="14">
        <f>IFERROR(INDEX([1]Brain!G$3:G$381,MATCH($C90,[1]Brain!$B$3:$B$381,0)),"")</f>
        <v>0.57999999999999996</v>
      </c>
      <c r="I90" s="16">
        <f t="shared" si="3"/>
        <v>-1.6949152542372947E-2</v>
      </c>
      <c r="J90" s="17">
        <f>IFERROR(INDEX([1]Brain!I$3:I$381,MATCH($C90,[1]Brain!$B$3:$B$381,0)),"")</f>
        <v>3171429</v>
      </c>
      <c r="K90" s="17">
        <f>IFERROR(INDEX([1]Brain!J$3:J$381,MATCH($C90,[1]Brain!$B$3:$B$381,0)),"")</f>
        <v>1822401.35</v>
      </c>
      <c r="L90" s="18">
        <f>VLOOKUP($C90,'[1]Ticker Changes'!$B:$L,11,FALSE)</f>
        <v>1.8999999999999995</v>
      </c>
      <c r="M90" s="14">
        <f>IF(H90&gt;INDEX('[1]HiLo &amp; Other NGX data'!$C$2:$C$147,MATCH(C90,'[1]HiLo &amp; Other NGX data'!$B$2:$B$162,0)),H90,INDEX('[1]HiLo &amp; Other NGX data'!$C$2:$C$147,MATCH(C90,'[1]HiLo &amp; Other NGX data'!$B$2:$B$162,0)))</f>
        <v>1.03</v>
      </c>
      <c r="N90" s="14">
        <f>IF(H90&lt;INDEX('[1]HiLo &amp; Other NGX data'!$D$2:$D$147,MATCH(C90,'[1]HiLo &amp; Other NGX data'!$B$2:$B$162,0)),H90,INDEX('[1]HiLo &amp; Other NGX data'!$D$2:$D$147,MATCH(C90,'[1]HiLo &amp; Other NGX data'!$B$2:$B$162,0)))</f>
        <v>0.2</v>
      </c>
    </row>
    <row r="91" spans="1:14" x14ac:dyDescent="0.3">
      <c r="A91" s="11">
        <f>RANK(H91,$H$7:$H$116,0)+COUNTIF($H$7:H91,H91)-1</f>
        <v>70</v>
      </c>
      <c r="B91" s="12">
        <f t="shared" si="2"/>
        <v>0</v>
      </c>
      <c r="C91" s="13" t="s">
        <v>100</v>
      </c>
      <c r="D91" s="14">
        <f>IFERROR(INDEX([1]Brain!C$3:C$381,MATCH($C91,[1]Brain!$B$3:$B$381,0)),"")</f>
        <v>1.59</v>
      </c>
      <c r="E91" s="14">
        <f>IFERROR(INDEX([1]Brain!D$3:D$381,MATCH($C91,[1]Brain!$B$3:$B$381,0)),"")</f>
        <v>1.59</v>
      </c>
      <c r="F91" s="15">
        <f>IFERROR(INDEX([1]Brain!E$3:E$381,MATCH($C91,[1]Brain!$B$3:$B$381,0)),"")</f>
        <v>0</v>
      </c>
      <c r="G91" s="15">
        <f>IFERROR(INDEX([1]Brain!F$3:F$381,MATCH($C91,[1]Brain!$B$3:$B$381,0)),"")</f>
        <v>0</v>
      </c>
      <c r="H91" s="14">
        <f>IFERROR(INDEX([1]Brain!G$3:G$381,MATCH($C91,[1]Brain!$B$3:$B$381,0)),"")</f>
        <v>1.59</v>
      </c>
      <c r="I91" s="16">
        <f t="shared" si="3"/>
        <v>0</v>
      </c>
      <c r="J91" s="17">
        <f>IFERROR(INDEX([1]Brain!I$3:I$381,MATCH($C91,[1]Brain!$B$3:$B$381,0)),"")</f>
        <v>63000</v>
      </c>
      <c r="K91" s="17">
        <f>IFERROR(INDEX([1]Brain!J$3:J$381,MATCH($C91,[1]Brain!$B$3:$B$381,0)),"")</f>
        <v>90720</v>
      </c>
      <c r="L91" s="18">
        <f>VLOOKUP($C91,'[1]Ticker Changes'!$B:$L,11,FALSE)</f>
        <v>0.52884615384615397</v>
      </c>
      <c r="M91" s="14">
        <f>IF(H91&gt;INDEX('[1]HiLo &amp; Other NGX data'!$C$2:$C$147,MATCH(C91,'[1]HiLo &amp; Other NGX data'!$B$2:$B$162,0)),H91,INDEX('[1]HiLo &amp; Other NGX data'!$C$2:$C$147,MATCH(C91,'[1]HiLo &amp; Other NGX data'!$B$2:$B$162,0)))</f>
        <v>2.83</v>
      </c>
      <c r="N91" s="14">
        <f>IF(H91&lt;INDEX('[1]HiLo &amp; Other NGX data'!$D$2:$D$147,MATCH(C91,'[1]HiLo &amp; Other NGX data'!$B$2:$B$162,0)),H91,INDEX('[1]HiLo &amp; Other NGX data'!$D$2:$D$147,MATCH(C91,'[1]HiLo &amp; Other NGX data'!$B$2:$B$162,0)))</f>
        <v>0.79</v>
      </c>
    </row>
    <row r="92" spans="1:14" x14ac:dyDescent="0.3">
      <c r="A92" s="11">
        <f>RANK(H92,$H$7:$H$116,0)+COUNTIF($H$7:H92,H92)-1</f>
        <v>3</v>
      </c>
      <c r="B92" s="12">
        <f t="shared" si="2"/>
        <v>4.5685279187817285E-2</v>
      </c>
      <c r="C92" s="13" t="s">
        <v>101</v>
      </c>
      <c r="D92" s="14">
        <f>IFERROR(INDEX([1]Brain!C$3:C$381,MATCH($C92,[1]Brain!$B$3:$B$381,0)),"")</f>
        <v>985</v>
      </c>
      <c r="E92" s="14">
        <f>IFERROR(INDEX([1]Brain!D$3:D$381,MATCH($C92,[1]Brain!$B$3:$B$381,0)),"")</f>
        <v>985</v>
      </c>
      <c r="F92" s="15">
        <f>IFERROR(INDEX([1]Brain!E$3:E$381,MATCH($C92,[1]Brain!$B$3:$B$381,0)),"")</f>
        <v>1030</v>
      </c>
      <c r="G92" s="15">
        <f>IFERROR(INDEX([1]Brain!F$3:F$381,MATCH($C92,[1]Brain!$B$3:$B$381,0)),"")</f>
        <v>1030</v>
      </c>
      <c r="H92" s="14">
        <f>IFERROR(INDEX([1]Brain!G$3:G$381,MATCH($C92,[1]Brain!$B$3:$B$381,0)),"")</f>
        <v>1030</v>
      </c>
      <c r="I92" s="16">
        <f t="shared" si="3"/>
        <v>4.5685279187817285E-2</v>
      </c>
      <c r="J92" s="17">
        <f>IFERROR(INDEX([1]Brain!I$3:I$381,MATCH($C92,[1]Brain!$B$3:$B$381,0)),"")</f>
        <v>373720</v>
      </c>
      <c r="K92" s="17">
        <f>IFERROR(INDEX([1]Brain!J$3:J$381,MATCH($C92,[1]Brain!$B$3:$B$381,0)),"")</f>
        <v>383318290.19999999</v>
      </c>
      <c r="L92" s="18">
        <f>VLOOKUP($C92,'[1]Ticker Changes'!$B:$L,11,FALSE)</f>
        <v>0.58461538461538454</v>
      </c>
      <c r="M92" s="14">
        <f>IF(H92&gt;INDEX('[1]HiLo &amp; Other NGX data'!$C$2:$C$147,MATCH(C92,'[1]HiLo &amp; Other NGX data'!$B$2:$B$162,0)),H92,INDEX('[1]HiLo &amp; Other NGX data'!$C$2:$C$147,MATCH(C92,'[1]HiLo &amp; Other NGX data'!$B$2:$B$162,0)))</f>
        <v>1034</v>
      </c>
      <c r="N92" s="14">
        <f>IF(H92&lt;INDEX('[1]HiLo &amp; Other NGX data'!$D$2:$D$147,MATCH(C92,'[1]HiLo &amp; Other NGX data'!$B$2:$B$162,0)),H92,INDEX('[1]HiLo &amp; Other NGX data'!$D$2:$D$147,MATCH(C92,'[1]HiLo &amp; Other NGX data'!$B$2:$B$162,0)))</f>
        <v>530</v>
      </c>
    </row>
    <row r="93" spans="1:14" x14ac:dyDescent="0.3">
      <c r="A93" s="11">
        <f>RANK(H93,$H$7:$H$116,0)+COUNTIF($H$7:H93,H93)-1</f>
        <v>43</v>
      </c>
      <c r="B93" s="12">
        <f t="shared" si="2"/>
        <v>0</v>
      </c>
      <c r="C93" s="13" t="s">
        <v>102</v>
      </c>
      <c r="D93" s="14">
        <f>IFERROR(INDEX([1]Brain!C$3:C$381,MATCH($C93,[1]Brain!$B$3:$B$381,0)),"")</f>
        <v>5.8</v>
      </c>
      <c r="E93" s="14">
        <f>IFERROR(INDEX([1]Brain!D$3:D$381,MATCH($C93,[1]Brain!$B$3:$B$381,0)),"")</f>
        <v>5.8</v>
      </c>
      <c r="F93" s="15">
        <f>IFERROR(INDEX([1]Brain!E$3:E$381,MATCH($C93,[1]Brain!$B$3:$B$381,0)),"")</f>
        <v>0</v>
      </c>
      <c r="G93" s="15">
        <f>IFERROR(INDEX([1]Brain!F$3:F$381,MATCH($C93,[1]Brain!$B$3:$B$381,0)),"")</f>
        <v>0</v>
      </c>
      <c r="H93" s="14">
        <f>IFERROR(INDEX([1]Brain!G$3:G$381,MATCH($C93,[1]Brain!$B$3:$B$381,0)),"")</f>
        <v>5.8</v>
      </c>
      <c r="I93" s="16">
        <f t="shared" si="3"/>
        <v>0</v>
      </c>
      <c r="J93" s="17">
        <f>IFERROR(INDEX([1]Brain!I$3:I$381,MATCH($C93,[1]Brain!$B$3:$B$381,0)),"")</f>
        <v>200</v>
      </c>
      <c r="K93" s="17">
        <f>IFERROR(INDEX([1]Brain!J$3:J$381,MATCH($C93,[1]Brain!$B$3:$B$381,0)),"")</f>
        <v>1276</v>
      </c>
      <c r="L93" s="18">
        <f>VLOOKUP($C93,'[1]Ticker Changes'!$B:$L,11,FALSE)</f>
        <v>9.4339622641509413E-2</v>
      </c>
      <c r="M93" s="14">
        <f>IF(H93&gt;INDEX('[1]HiLo &amp; Other NGX data'!$C$2:$C$147,MATCH(C93,'[1]HiLo &amp; Other NGX data'!$B$2:$B$162,0)),H93,INDEX('[1]HiLo &amp; Other NGX data'!$C$2:$C$147,MATCH(C93,'[1]HiLo &amp; Other NGX data'!$B$2:$B$162,0)))</f>
        <v>5.83</v>
      </c>
      <c r="N93" s="14">
        <f>IF(H93&lt;INDEX('[1]HiLo &amp; Other NGX data'!$D$2:$D$147,MATCH(C93,'[1]HiLo &amp; Other NGX data'!$B$2:$B$162,0)),H93,INDEX('[1]HiLo &amp; Other NGX data'!$D$2:$D$147,MATCH(C93,'[1]HiLo &amp; Other NGX data'!$B$2:$B$162,0)))</f>
        <v>3.11</v>
      </c>
    </row>
    <row r="94" spans="1:14" x14ac:dyDescent="0.3">
      <c r="A94" s="11">
        <f>RANK(H94,$H$7:$H$116,0)+COUNTIF($H$7:H94,H94)-1</f>
        <v>100</v>
      </c>
      <c r="B94" s="12">
        <f t="shared" si="2"/>
        <v>0</v>
      </c>
      <c r="C94" s="13" t="s">
        <v>103</v>
      </c>
      <c r="D94" s="14">
        <f>IFERROR(INDEX([1]Brain!C$3:C$381,MATCH($C94,[1]Brain!$B$3:$B$381,0)),"")</f>
        <v>0.25</v>
      </c>
      <c r="E94" s="14">
        <f>IFERROR(INDEX([1]Brain!D$3:D$381,MATCH($C94,[1]Brain!$B$3:$B$381,0)),"")</f>
        <v>0.25</v>
      </c>
      <c r="F94" s="15">
        <f>IFERROR(INDEX([1]Brain!E$3:E$381,MATCH($C94,[1]Brain!$B$3:$B$381,0)),"")</f>
        <v>0.27</v>
      </c>
      <c r="G94" s="15">
        <f>IFERROR(INDEX([1]Brain!F$3:F$381,MATCH($C94,[1]Brain!$B$3:$B$381,0)),"")</f>
        <v>0.25</v>
      </c>
      <c r="H94" s="14">
        <f>IFERROR(INDEX([1]Brain!G$3:G$381,MATCH($C94,[1]Brain!$B$3:$B$381,0)),"")</f>
        <v>0.25</v>
      </c>
      <c r="I94" s="16">
        <f t="shared" si="3"/>
        <v>0</v>
      </c>
      <c r="J94" s="17">
        <f>IFERROR(INDEX([1]Brain!I$3:I$381,MATCH($C94,[1]Brain!$B$3:$B$381,0)),"")</f>
        <v>9847000</v>
      </c>
      <c r="K94" s="17">
        <f>IFERROR(INDEX([1]Brain!J$3:J$381,MATCH($C94,[1]Brain!$B$3:$B$381,0)),"")</f>
        <v>2564862</v>
      </c>
      <c r="L94" s="18">
        <f>VLOOKUP($C94,'[1]Ticker Changes'!$B:$L,11,FALSE)</f>
        <v>-0.16666666666666663</v>
      </c>
      <c r="M94" s="14">
        <f>IF(H94&gt;INDEX('[1]HiLo &amp; Other NGX data'!$C$2:$C$147,MATCH(C94,'[1]HiLo &amp; Other NGX data'!$B$2:$B$162,0)),H94,INDEX('[1]HiLo &amp; Other NGX data'!$C$2:$C$147,MATCH(C94,'[1]HiLo &amp; Other NGX data'!$B$2:$B$162,0)))</f>
        <v>0.33</v>
      </c>
      <c r="N94" s="14">
        <f>IF(H94&lt;INDEX('[1]HiLo &amp; Other NGX data'!$D$2:$D$147,MATCH(C94,'[1]HiLo &amp; Other NGX data'!$B$2:$B$162,0)),H94,INDEX('[1]HiLo &amp; Other NGX data'!$D$2:$D$147,MATCH(C94,'[1]HiLo &amp; Other NGX data'!$B$2:$B$162,0)))</f>
        <v>0.22</v>
      </c>
    </row>
    <row r="95" spans="1:14" x14ac:dyDescent="0.3">
      <c r="A95" s="11">
        <f>RANK(H95,$H$7:$H$116,0)+COUNTIF($H$7:H95,H95)-1</f>
        <v>13</v>
      </c>
      <c r="B95" s="12">
        <f t="shared" si="2"/>
        <v>0</v>
      </c>
      <c r="C95" s="13" t="s">
        <v>104</v>
      </c>
      <c r="D95" s="14">
        <f>IFERROR(INDEX([1]Brain!C$3:C$381,MATCH($C95,[1]Brain!$B$3:$B$381,0)),"")</f>
        <v>33.25</v>
      </c>
      <c r="E95" s="14">
        <f>IFERROR(INDEX([1]Brain!D$3:D$381,MATCH($C95,[1]Brain!$B$3:$B$381,0)),"")</f>
        <v>33.25</v>
      </c>
      <c r="F95" s="15">
        <f>IFERROR(INDEX([1]Brain!E$3:E$381,MATCH($C95,[1]Brain!$B$3:$B$381,0)),"")</f>
        <v>0</v>
      </c>
      <c r="G95" s="15">
        <f>IFERROR(INDEX([1]Brain!F$3:F$381,MATCH($C95,[1]Brain!$B$3:$B$381,0)),"")</f>
        <v>0</v>
      </c>
      <c r="H95" s="14">
        <f>IFERROR(INDEX([1]Brain!G$3:G$381,MATCH($C95,[1]Brain!$B$3:$B$381,0)),"")</f>
        <v>33.25</v>
      </c>
      <c r="I95" s="16">
        <f t="shared" si="3"/>
        <v>0</v>
      </c>
      <c r="J95" s="17">
        <f>IFERROR(INDEX([1]Brain!I$3:I$381,MATCH($C95,[1]Brain!$B$3:$B$381,0)),"")</f>
        <v>33162</v>
      </c>
      <c r="K95" s="17">
        <f>IFERROR(INDEX([1]Brain!J$3:J$381,MATCH($C95,[1]Brain!$B$3:$B$381,0)),"")</f>
        <v>1122400.55</v>
      </c>
      <c r="L95" s="18">
        <f>VLOOKUP($C95,'[1]Ticker Changes'!$B:$L,11,FALSE)</f>
        <v>-7.638888888888884E-2</v>
      </c>
      <c r="M95" s="14">
        <f>IF(H95&gt;INDEX('[1]HiLo &amp; Other NGX data'!$C$2:$C$147,MATCH(C95,'[1]HiLo &amp; Other NGX data'!$B$2:$B$162,0)),H95,INDEX('[1]HiLo &amp; Other NGX data'!$C$2:$C$147,MATCH(C95,'[1]HiLo &amp; Other NGX data'!$B$2:$B$162,0)))</f>
        <v>45.428559999999997</v>
      </c>
      <c r="N95" s="14">
        <f>IF(H95&lt;INDEX('[1]HiLo &amp; Other NGX data'!$D$2:$D$147,MATCH(C95,'[1]HiLo &amp; Other NGX data'!$B$2:$B$162,0)),H95,INDEX('[1]HiLo &amp; Other NGX data'!$D$2:$D$147,MATCH(C95,'[1]HiLo &amp; Other NGX data'!$B$2:$B$162,0)))</f>
        <v>33.25</v>
      </c>
    </row>
    <row r="96" spans="1:14" x14ac:dyDescent="0.3">
      <c r="A96" s="11">
        <f>RANK(H96,$H$7:$H$116,0)+COUNTIF($H$7:H96,H96)-1</f>
        <v>71</v>
      </c>
      <c r="B96" s="12">
        <f t="shared" si="2"/>
        <v>2.7586206896551779E-2</v>
      </c>
      <c r="C96" s="13" t="s">
        <v>105</v>
      </c>
      <c r="D96" s="14">
        <f>IFERROR(INDEX([1]Brain!C$3:C$381,MATCH($C96,[1]Brain!$B$3:$B$381,0)),"")</f>
        <v>1.45</v>
      </c>
      <c r="E96" s="14">
        <f>IFERROR(INDEX([1]Brain!D$3:D$381,MATCH($C96,[1]Brain!$B$3:$B$381,0)),"")</f>
        <v>1.45</v>
      </c>
      <c r="F96" s="15">
        <f>IFERROR(INDEX([1]Brain!E$3:E$381,MATCH($C96,[1]Brain!$B$3:$B$381,0)),"")</f>
        <v>1.49</v>
      </c>
      <c r="G96" s="15">
        <f>IFERROR(INDEX([1]Brain!F$3:F$381,MATCH($C96,[1]Brain!$B$3:$B$381,0)),"")</f>
        <v>1.45</v>
      </c>
      <c r="H96" s="14">
        <f>IFERROR(INDEX([1]Brain!G$3:G$381,MATCH($C96,[1]Brain!$B$3:$B$381,0)),"")</f>
        <v>1.49</v>
      </c>
      <c r="I96" s="16">
        <f t="shared" si="3"/>
        <v>2.7586206896551779E-2</v>
      </c>
      <c r="J96" s="17">
        <f>IFERROR(INDEX([1]Brain!I$3:I$381,MATCH($C96,[1]Brain!$B$3:$B$381,0)),"")</f>
        <v>2433046</v>
      </c>
      <c r="K96" s="17">
        <f>IFERROR(INDEX([1]Brain!J$3:J$381,MATCH($C96,[1]Brain!$B$3:$B$381,0)),"")</f>
        <v>3575555.76</v>
      </c>
      <c r="L96" s="18">
        <f>VLOOKUP($C96,'[1]Ticker Changes'!$B:$L,11,FALSE)</f>
        <v>-1.3245033112582738E-2</v>
      </c>
      <c r="M96" s="14">
        <f>IF(H96&gt;INDEX('[1]HiLo &amp; Other NGX data'!$C$2:$C$147,MATCH(C96,'[1]HiLo &amp; Other NGX data'!$B$2:$B$162,0)),H96,INDEX('[1]HiLo &amp; Other NGX data'!$C$2:$C$147,MATCH(C96,'[1]HiLo &amp; Other NGX data'!$B$2:$B$162,0)))</f>
        <v>1.85</v>
      </c>
      <c r="N96" s="14">
        <f>IF(H96&lt;INDEX('[1]HiLo &amp; Other NGX data'!$D$2:$D$147,MATCH(C96,'[1]HiLo &amp; Other NGX data'!$B$2:$B$162,0)),H96,INDEX('[1]HiLo &amp; Other NGX data'!$D$2:$D$147,MATCH(C96,'[1]HiLo &amp; Other NGX data'!$B$2:$B$162,0)))</f>
        <v>1.4</v>
      </c>
    </row>
    <row r="97" spans="1:14" x14ac:dyDescent="0.3">
      <c r="A97" s="11">
        <f>RANK(H97,$H$7:$H$116,0)+COUNTIF($H$7:H97,H97)-1</f>
        <v>95</v>
      </c>
      <c r="B97" s="12">
        <f t="shared" si="2"/>
        <v>-8.3333333333333259E-2</v>
      </c>
      <c r="C97" s="13" t="s">
        <v>106</v>
      </c>
      <c r="D97" s="14">
        <f>IFERROR(INDEX([1]Brain!C$3:C$381,MATCH($C97,[1]Brain!$B$3:$B$381,0)),"")</f>
        <v>0.36</v>
      </c>
      <c r="E97" s="14">
        <f>IFERROR(INDEX([1]Brain!D$3:D$381,MATCH($C97,[1]Brain!$B$3:$B$381,0)),"")</f>
        <v>0.36</v>
      </c>
      <c r="F97" s="15">
        <f>IFERROR(INDEX([1]Brain!E$3:E$381,MATCH($C97,[1]Brain!$B$3:$B$381,0)),"")</f>
        <v>0.34</v>
      </c>
      <c r="G97" s="15">
        <f>IFERROR(INDEX([1]Brain!F$3:F$381,MATCH($C97,[1]Brain!$B$3:$B$381,0)),"")</f>
        <v>0.33</v>
      </c>
      <c r="H97" s="14">
        <f>IFERROR(INDEX([1]Brain!G$3:G$381,MATCH($C97,[1]Brain!$B$3:$B$381,0)),"")</f>
        <v>0.33</v>
      </c>
      <c r="I97" s="16">
        <f t="shared" si="3"/>
        <v>-8.3333333333333259E-2</v>
      </c>
      <c r="J97" s="17">
        <f>IFERROR(INDEX([1]Brain!I$3:I$381,MATCH($C97,[1]Brain!$B$3:$B$381,0)),"")</f>
        <v>4019400</v>
      </c>
      <c r="K97" s="17">
        <f>IFERROR(INDEX([1]Brain!J$3:J$381,MATCH($C97,[1]Brain!$B$3:$B$381,0)),"")</f>
        <v>1331872</v>
      </c>
      <c r="L97" s="18">
        <f>VLOOKUP($C97,'[1]Ticker Changes'!$B:$L,11,FALSE)</f>
        <v>-0.26666666666666661</v>
      </c>
      <c r="M97" s="14">
        <f>IF(H97&gt;INDEX('[1]HiLo &amp; Other NGX data'!$C$2:$C$147,MATCH(C97,'[1]HiLo &amp; Other NGX data'!$B$2:$B$162,0)),H97,INDEX('[1]HiLo &amp; Other NGX data'!$C$2:$C$147,MATCH(C97,'[1]HiLo &amp; Other NGX data'!$B$2:$B$162,0)))</f>
        <v>0.66</v>
      </c>
      <c r="N97" s="14">
        <f>IF(H97&lt;INDEX('[1]HiLo &amp; Other NGX data'!$D$2:$D$147,MATCH(C97,'[1]HiLo &amp; Other NGX data'!$B$2:$B$162,0)),H97,INDEX('[1]HiLo &amp; Other NGX data'!$D$2:$D$147,MATCH(C97,'[1]HiLo &amp; Other NGX data'!$B$2:$B$162,0)))</f>
        <v>0.28999999999999998</v>
      </c>
    </row>
    <row r="98" spans="1:14" x14ac:dyDescent="0.3">
      <c r="A98" s="11">
        <f>RANK(H98,$H$7:$H$116,0)+COUNTIF($H$7:H98,H98)-1</f>
        <v>5</v>
      </c>
      <c r="B98" s="12">
        <f t="shared" si="2"/>
        <v>0</v>
      </c>
      <c r="C98" s="13" t="s">
        <v>107</v>
      </c>
      <c r="D98" s="14">
        <f>IFERROR(INDEX([1]Brain!C$3:C$381,MATCH($C98,[1]Brain!$B$3:$B$381,0)),"")</f>
        <v>238.5</v>
      </c>
      <c r="E98" s="14">
        <f>IFERROR(INDEX([1]Brain!D$3:D$381,MATCH($C98,[1]Brain!$B$3:$B$381,0)),"")</f>
        <v>238.5</v>
      </c>
      <c r="F98" s="15">
        <f>IFERROR(INDEX([1]Brain!E$3:E$381,MATCH($C98,[1]Brain!$B$3:$B$381,0)),"")</f>
        <v>0</v>
      </c>
      <c r="G98" s="15">
        <f>IFERROR(INDEX([1]Brain!F$3:F$381,MATCH($C98,[1]Brain!$B$3:$B$381,0)),"")</f>
        <v>0</v>
      </c>
      <c r="H98" s="14">
        <f>IFERROR(INDEX([1]Brain!G$3:G$381,MATCH($C98,[1]Brain!$B$3:$B$381,0)),"")</f>
        <v>238.5</v>
      </c>
      <c r="I98" s="16">
        <f t="shared" si="3"/>
        <v>0</v>
      </c>
      <c r="J98" s="17">
        <f>IFERROR(INDEX([1]Brain!I$3:I$381,MATCH($C98,[1]Brain!$B$3:$B$381,0)),"")</f>
        <v>486402</v>
      </c>
      <c r="K98" s="17">
        <f>IFERROR(INDEX([1]Brain!J$3:J$381,MATCH($C98,[1]Brain!$B$3:$B$381,0)),"")</f>
        <v>112144682</v>
      </c>
      <c r="L98" s="18">
        <f>VLOOKUP($C98,'[1]Ticker Changes'!$B:$L,11,FALSE)</f>
        <v>7.4808472284813021E-2</v>
      </c>
      <c r="M98" s="14">
        <f>IF(H98&gt;INDEX('[1]HiLo &amp; Other NGX data'!$C$2:$C$147,MATCH(C98,'[1]HiLo &amp; Other NGX data'!$B$2:$B$162,0)),H98,INDEX('[1]HiLo &amp; Other NGX data'!$C$2:$C$147,MATCH(C98,'[1]HiLo &amp; Other NGX data'!$B$2:$B$162,0)))</f>
        <v>264.89999999999998</v>
      </c>
      <c r="N98" s="14">
        <f>IF(H98&lt;INDEX('[1]HiLo &amp; Other NGX data'!$D$2:$D$147,MATCH(C98,'[1]HiLo &amp; Other NGX data'!$B$2:$B$162,0)),H98,INDEX('[1]HiLo &amp; Other NGX data'!$D$2:$D$147,MATCH(C98,'[1]HiLo &amp; Other NGX data'!$B$2:$B$162,0)))</f>
        <v>123.6</v>
      </c>
    </row>
    <row r="99" spans="1:14" x14ac:dyDescent="0.3">
      <c r="A99" s="11">
        <f>RANK(H99,$H$7:$H$116,0)+COUNTIF($H$7:H99,H99)-1</f>
        <v>49</v>
      </c>
      <c r="B99" s="12">
        <f t="shared" si="2"/>
        <v>9.6938775510204023E-2</v>
      </c>
      <c r="C99" s="13" t="s">
        <v>108</v>
      </c>
      <c r="D99" s="14">
        <f>IFERROR(INDEX([1]Brain!C$3:C$381,MATCH($C99,[1]Brain!$B$3:$B$381,0)),"")</f>
        <v>3.92</v>
      </c>
      <c r="E99" s="14">
        <f>IFERROR(INDEX([1]Brain!D$3:D$381,MATCH($C99,[1]Brain!$B$3:$B$381,0)),"")</f>
        <v>3.92</v>
      </c>
      <c r="F99" s="15">
        <f>IFERROR(INDEX([1]Brain!E$3:E$381,MATCH($C99,[1]Brain!$B$3:$B$381,0)),"")</f>
        <v>4.3</v>
      </c>
      <c r="G99" s="15">
        <f>IFERROR(INDEX([1]Brain!F$3:F$381,MATCH($C99,[1]Brain!$B$3:$B$381,0)),"")</f>
        <v>3.53</v>
      </c>
      <c r="H99" s="14">
        <f>IFERROR(INDEX([1]Brain!G$3:G$381,MATCH($C99,[1]Brain!$B$3:$B$381,0)),"")</f>
        <v>4.3</v>
      </c>
      <c r="I99" s="16">
        <f t="shared" si="3"/>
        <v>9.6938775510204023E-2</v>
      </c>
      <c r="J99" s="17">
        <f>IFERROR(INDEX([1]Brain!I$3:I$381,MATCH($C99,[1]Brain!$B$3:$B$381,0)),"")</f>
        <v>200000</v>
      </c>
      <c r="K99" s="17">
        <f>IFERROR(INDEX([1]Brain!J$3:J$381,MATCH($C99,[1]Brain!$B$3:$B$381,0)),"")</f>
        <v>783000</v>
      </c>
      <c r="L99" s="18">
        <f>VLOOKUP($C99,'[1]Ticker Changes'!$B:$L,11,FALSE)</f>
        <v>-0.2007434944237918</v>
      </c>
      <c r="M99" s="14">
        <f>IF(H99&gt;INDEX('[1]HiLo &amp; Other NGX data'!$C$2:$C$147,MATCH(C99,'[1]HiLo &amp; Other NGX data'!$B$2:$B$162,0)),H99,INDEX('[1]HiLo &amp; Other NGX data'!$C$2:$C$147,MATCH(C99,'[1]HiLo &amp; Other NGX data'!$B$2:$B$162,0)))</f>
        <v>5.97</v>
      </c>
      <c r="N99" s="14">
        <f>IF(H99&lt;INDEX('[1]HiLo &amp; Other NGX data'!$D$2:$D$147,MATCH(C99,'[1]HiLo &amp; Other NGX data'!$B$2:$B$162,0)),H99,INDEX('[1]HiLo &amp; Other NGX data'!$D$2:$D$147,MATCH(C99,'[1]HiLo &amp; Other NGX data'!$B$2:$B$162,0)))</f>
        <v>3.25</v>
      </c>
    </row>
    <row r="100" spans="1:14" x14ac:dyDescent="0.3">
      <c r="A100" s="11">
        <f>RANK(H100,$H$7:$H$116,0)+COUNTIF($H$7:H100,H100)-1</f>
        <v>79</v>
      </c>
      <c r="B100" s="12">
        <f t="shared" si="2"/>
        <v>1.0000000000000009E-2</v>
      </c>
      <c r="C100" s="13" t="s">
        <v>109</v>
      </c>
      <c r="D100" s="14">
        <f>IFERROR(INDEX([1]Brain!C$3:C$381,MATCH($C100,[1]Brain!$B$3:$B$381,0)),"")</f>
        <v>1</v>
      </c>
      <c r="E100" s="14">
        <f>IFERROR(INDEX([1]Brain!D$3:D$381,MATCH($C100,[1]Brain!$B$3:$B$381,0)),"")</f>
        <v>1</v>
      </c>
      <c r="F100" s="15">
        <f>IFERROR(INDEX([1]Brain!E$3:E$381,MATCH($C100,[1]Brain!$B$3:$B$381,0)),"")</f>
        <v>1.01</v>
      </c>
      <c r="G100" s="15">
        <f>IFERROR(INDEX([1]Brain!F$3:F$381,MATCH($C100,[1]Brain!$B$3:$B$381,0)),"")</f>
        <v>1</v>
      </c>
      <c r="H100" s="14">
        <f>IFERROR(INDEX([1]Brain!G$3:G$381,MATCH($C100,[1]Brain!$B$3:$B$381,0)),"")</f>
        <v>1.01</v>
      </c>
      <c r="I100" s="16">
        <f t="shared" si="3"/>
        <v>1.0000000000000009E-2</v>
      </c>
      <c r="J100" s="17">
        <f>IFERROR(INDEX([1]Brain!I$3:I$381,MATCH($C100,[1]Brain!$B$3:$B$381,0)),"")</f>
        <v>12407805</v>
      </c>
      <c r="K100" s="17">
        <f>IFERROR(INDEX([1]Brain!J$3:J$381,MATCH($C100,[1]Brain!$B$3:$B$381,0)),"")</f>
        <v>12423215.949999999</v>
      </c>
      <c r="L100" s="18">
        <f>VLOOKUP($C100,'[1]Ticker Changes'!$B:$L,11,FALSE)</f>
        <v>5.2083333333333481E-2</v>
      </c>
      <c r="M100" s="14">
        <f>IF(H100&gt;INDEX('[1]HiLo &amp; Other NGX data'!$C$2:$C$147,MATCH(C100,'[1]HiLo &amp; Other NGX data'!$B$2:$B$162,0)),H100,INDEX('[1]HiLo &amp; Other NGX data'!$C$2:$C$147,MATCH(C100,'[1]HiLo &amp; Other NGX data'!$B$2:$B$162,0)))</f>
        <v>1.34</v>
      </c>
      <c r="N100" s="14">
        <f>IF(H100&lt;INDEX('[1]HiLo &amp; Other NGX data'!$D$2:$D$147,MATCH(C100,'[1]HiLo &amp; Other NGX data'!$B$2:$B$162,0)),H100,INDEX('[1]HiLo &amp; Other NGX data'!$D$2:$D$147,MATCH(C100,'[1]HiLo &amp; Other NGX data'!$B$2:$B$162,0)))</f>
        <v>0.74</v>
      </c>
    </row>
    <row r="101" spans="1:14" x14ac:dyDescent="0.3">
      <c r="A101" s="11">
        <f>RANK(H101,$H$7:$H$116,0)+COUNTIF($H$7:H101,H101)-1</f>
        <v>80</v>
      </c>
      <c r="B101" s="12">
        <f t="shared" si="2"/>
        <v>0</v>
      </c>
      <c r="C101" s="13" t="s">
        <v>110</v>
      </c>
      <c r="D101" s="14">
        <f>IFERROR(INDEX([1]Brain!C$3:C$381,MATCH($C101,[1]Brain!$B$3:$B$381,0)),"")</f>
        <v>0.95</v>
      </c>
      <c r="E101" s="14">
        <f>IFERROR(INDEX([1]Brain!D$3:D$381,MATCH($C101,[1]Brain!$B$3:$B$381,0)),"")</f>
        <v>0.95</v>
      </c>
      <c r="F101" s="15">
        <f>IFERROR(INDEX([1]Brain!E$3:E$381,MATCH($C101,[1]Brain!$B$3:$B$381,0)),"")</f>
        <v>0.95</v>
      </c>
      <c r="G101" s="15">
        <f>IFERROR(INDEX([1]Brain!F$3:F$381,MATCH($C101,[1]Brain!$B$3:$B$381,0)),"")</f>
        <v>0.95</v>
      </c>
      <c r="H101" s="14">
        <f>IFERROR(INDEX([1]Brain!G$3:G$381,MATCH($C101,[1]Brain!$B$3:$B$381,0)),"")</f>
        <v>0.95</v>
      </c>
      <c r="I101" s="16">
        <f t="shared" si="3"/>
        <v>0</v>
      </c>
      <c r="J101" s="17">
        <f>IFERROR(INDEX([1]Brain!I$3:I$381,MATCH($C101,[1]Brain!$B$3:$B$381,0)),"")</f>
        <v>726715</v>
      </c>
      <c r="K101" s="17">
        <f>IFERROR(INDEX([1]Brain!J$3:J$381,MATCH($C101,[1]Brain!$B$3:$B$381,0)),"")</f>
        <v>689383.1</v>
      </c>
      <c r="L101" s="18">
        <f>VLOOKUP($C101,'[1]Ticker Changes'!$B:$L,11,FALSE)</f>
        <v>-1.041666666666663E-2</v>
      </c>
      <c r="M101" s="14">
        <f>IF(H101&gt;INDEX('[1]HiLo &amp; Other NGX data'!$C$2:$C$147,MATCH(C101,'[1]HiLo &amp; Other NGX data'!$B$2:$B$162,0)),H101,INDEX('[1]HiLo &amp; Other NGX data'!$C$2:$C$147,MATCH(C101,'[1]HiLo &amp; Other NGX data'!$B$2:$B$162,0)))</f>
        <v>1</v>
      </c>
      <c r="N101" s="14">
        <f>IF(H101&lt;INDEX('[1]HiLo &amp; Other NGX data'!$D$2:$D$147,MATCH(C101,'[1]HiLo &amp; Other NGX data'!$B$2:$B$162,0)),H101,INDEX('[1]HiLo &amp; Other NGX data'!$D$2:$D$147,MATCH(C101,'[1]HiLo &amp; Other NGX data'!$B$2:$B$162,0)))</f>
        <v>0.59</v>
      </c>
    </row>
    <row r="102" spans="1:14" x14ac:dyDescent="0.3">
      <c r="A102" s="11">
        <f>RANK(H102,$H$7:$H$116,0)+COUNTIF($H$7:H102,H102)-1</f>
        <v>31</v>
      </c>
      <c r="B102" s="12">
        <f t="shared" si="2"/>
        <v>4.3478260869564966E-3</v>
      </c>
      <c r="C102" s="13" t="s">
        <v>111</v>
      </c>
      <c r="D102" s="14">
        <f>IFERROR(INDEX([1]Brain!C$3:C$381,MATCH($C102,[1]Brain!$B$3:$B$381,0)),"")</f>
        <v>11.5</v>
      </c>
      <c r="E102" s="14">
        <f>IFERROR(INDEX([1]Brain!D$3:D$381,MATCH($C102,[1]Brain!$B$3:$B$381,0)),"")</f>
        <v>11.5</v>
      </c>
      <c r="F102" s="15">
        <f>IFERROR(INDEX([1]Brain!E$3:E$381,MATCH($C102,[1]Brain!$B$3:$B$381,0)),"")</f>
        <v>11.55</v>
      </c>
      <c r="G102" s="15">
        <f>IFERROR(INDEX([1]Brain!F$3:F$381,MATCH($C102,[1]Brain!$B$3:$B$381,0)),"")</f>
        <v>11.55</v>
      </c>
      <c r="H102" s="14">
        <f>IFERROR(INDEX([1]Brain!G$3:G$381,MATCH($C102,[1]Brain!$B$3:$B$381,0)),"")</f>
        <v>11.55</v>
      </c>
      <c r="I102" s="16">
        <f t="shared" si="3"/>
        <v>4.3478260869564966E-3</v>
      </c>
      <c r="J102" s="17">
        <f>IFERROR(INDEX([1]Brain!I$3:I$381,MATCH($C102,[1]Brain!$B$3:$B$381,0)),"")</f>
        <v>1539461</v>
      </c>
      <c r="K102" s="17">
        <f>IFERROR(INDEX([1]Brain!J$3:J$381,MATCH($C102,[1]Brain!$B$3:$B$381,0)),"")</f>
        <v>17786394.050000001</v>
      </c>
      <c r="L102" s="18">
        <f>VLOOKUP($C102,'[1]Ticker Changes'!$B:$L,11,FALSE)</f>
        <v>0.21578947368421053</v>
      </c>
      <c r="M102" s="14">
        <f>IF(H102&gt;INDEX('[1]HiLo &amp; Other NGX data'!$C$2:$C$147,MATCH(C102,'[1]HiLo &amp; Other NGX data'!$B$2:$B$162,0)),H102,INDEX('[1]HiLo &amp; Other NGX data'!$C$2:$C$147,MATCH(C102,'[1]HiLo &amp; Other NGX data'!$B$2:$B$162,0)))</f>
        <v>12.2</v>
      </c>
      <c r="N102" s="14">
        <f>IF(H102&lt;INDEX('[1]HiLo &amp; Other NGX data'!$D$2:$D$147,MATCH(C102,'[1]HiLo &amp; Other NGX data'!$B$2:$B$162,0)),H102,INDEX('[1]HiLo &amp; Other NGX data'!$D$2:$D$147,MATCH(C102,'[1]HiLo &amp; Other NGX data'!$B$2:$B$162,0)))</f>
        <v>7.4451609999999997</v>
      </c>
    </row>
    <row r="103" spans="1:14" hidden="1" x14ac:dyDescent="0.3">
      <c r="A103" s="11" t="e">
        <f>RANK(H103,$H$7:$H$116,0)+COUNTIF($H$7:H103,H103)-1</f>
        <v>#VALUE!</v>
      </c>
      <c r="B103" s="12" t="str">
        <f t="shared" si="2"/>
        <v/>
      </c>
      <c r="C103" s="13" t="s">
        <v>112</v>
      </c>
      <c r="D103" s="14" t="str">
        <f>IFERROR(INDEX([1]Brain!C$3:C$381,MATCH($C103,[1]Brain!$B$3:$B$381,0)),"")</f>
        <v/>
      </c>
      <c r="E103" s="14" t="str">
        <f>IFERROR(INDEX([1]Brain!D$3:D$381,MATCH($C103,[1]Brain!$B$3:$B$381,0)),"")</f>
        <v/>
      </c>
      <c r="F103" s="15" t="str">
        <f>IFERROR(INDEX([1]Brain!E$3:E$381,MATCH($C103,[1]Brain!$B$3:$B$381,0)),"")</f>
        <v/>
      </c>
      <c r="G103" s="15" t="str">
        <f>IFERROR(INDEX([1]Brain!F$3:F$381,MATCH($C103,[1]Brain!$B$3:$B$381,0)),"")</f>
        <v/>
      </c>
      <c r="H103" s="14" t="str">
        <f>IFERROR(INDEX([1]Brain!G$3:G$381,MATCH($C103,[1]Brain!$B$3:$B$381,0)),"")</f>
        <v/>
      </c>
      <c r="I103" s="16" t="str">
        <f t="shared" si="3"/>
        <v/>
      </c>
      <c r="J103" s="17" t="str">
        <f>IFERROR(INDEX([1]Brain!I$3:I$381,MATCH($C103,[1]Brain!$B$3:$B$381,0)),"")</f>
        <v/>
      </c>
      <c r="K103" s="17" t="str">
        <f>IFERROR(INDEX([1]Brain!J$3:J$381,MATCH($C103,[1]Brain!$B$3:$B$381,0)),"")</f>
        <v/>
      </c>
      <c r="L103" s="18" t="e">
        <f>VLOOKUP($C103,'[1]Ticker Changes'!$B:$L,11,FALSE)</f>
        <v>#N/A</v>
      </c>
      <c r="M103" s="14" t="e">
        <f>IF(H103&gt;INDEX('[1]HiLo &amp; Other NGX data'!$C$2:$C$147,MATCH(C103,'[1]HiLo &amp; Other NGX data'!$B$2:$B$162,0)),H103,INDEX('[1]HiLo &amp; Other NGX data'!$C$2:$C$147,MATCH(C103,'[1]HiLo &amp; Other NGX data'!$B$2:$B$162,0)))</f>
        <v>#N/A</v>
      </c>
      <c r="N103" s="14" t="e">
        <f>IF(H103&lt;INDEX('[1]HiLo &amp; Other NGX data'!$D$2:$D$147,MATCH(C103,'[1]HiLo &amp; Other NGX data'!$B$2:$B$162,0)),H103,INDEX('[1]HiLo &amp; Other NGX data'!$D$2:$D$147,MATCH(C103,'[1]HiLo &amp; Other NGX data'!$B$2:$B$162,0)))</f>
        <v>#N/A</v>
      </c>
    </row>
    <row r="104" spans="1:14" x14ac:dyDescent="0.3">
      <c r="A104" s="11">
        <f>RANK(H104,$H$7:$H$116,0)+COUNTIF($H$7:H104,H104)-1</f>
        <v>36</v>
      </c>
      <c r="B104" s="12">
        <f t="shared" si="2"/>
        <v>0</v>
      </c>
      <c r="C104" s="13" t="s">
        <v>113</v>
      </c>
      <c r="D104" s="14">
        <f>IFERROR(INDEX([1]Brain!C$3:C$381,MATCH($C104,[1]Brain!$B$3:$B$381,0)),"")</f>
        <v>8</v>
      </c>
      <c r="E104" s="14">
        <f>IFERROR(INDEX([1]Brain!D$3:D$381,MATCH($C104,[1]Brain!$B$3:$B$381,0)),"")</f>
        <v>8</v>
      </c>
      <c r="F104" s="15">
        <f>IFERROR(INDEX([1]Brain!E$3:E$381,MATCH($C104,[1]Brain!$B$3:$B$381,0)),"")</f>
        <v>8</v>
      </c>
      <c r="G104" s="15">
        <f>IFERROR(INDEX([1]Brain!F$3:F$381,MATCH($C104,[1]Brain!$B$3:$B$381,0)),"")</f>
        <v>8</v>
      </c>
      <c r="H104" s="19">
        <f>IFERROR(INDEX([1]Brain!G$3:G$381,MATCH($C104,[1]Brain!$B$3:$B$381,0)),"")</f>
        <v>8</v>
      </c>
      <c r="I104" s="16">
        <f t="shared" si="3"/>
        <v>0</v>
      </c>
      <c r="J104" s="17">
        <f>IFERROR(INDEX([1]Brain!I$3:I$381,MATCH($C104,[1]Brain!$B$3:$B$381,0)),"")</f>
        <v>20061972</v>
      </c>
      <c r="K104" s="17">
        <f>IFERROR(INDEX([1]Brain!J$3:J$381,MATCH($C104,[1]Brain!$B$3:$B$381,0)),"")</f>
        <v>160502961.55000001</v>
      </c>
      <c r="L104" s="18">
        <f>VLOOKUP($C104,'[1]Ticker Changes'!$B:$L,11,FALSE)</f>
        <v>9.4391244870041024E-2</v>
      </c>
      <c r="M104" s="14">
        <f>IF(H104&gt;INDEX('[1]HiLo &amp; Other NGX data'!$C$2:$C$147,MATCH(C104,'[1]HiLo &amp; Other NGX data'!$B$2:$B$162,0)),H104,INDEX('[1]HiLo &amp; Other NGX data'!$C$2:$C$147,MATCH(C104,'[1]HiLo &amp; Other NGX data'!$B$2:$B$162,0)))</f>
        <v>8.85</v>
      </c>
      <c r="N104" s="14">
        <f>IF(H104&lt;INDEX('[1]HiLo &amp; Other NGX data'!$D$2:$D$147,MATCH(C104,'[1]HiLo &amp; Other NGX data'!$B$2:$B$162,0)),H104,INDEX('[1]HiLo &amp; Other NGX data'!$D$2:$D$147,MATCH(C104,'[1]HiLo &amp; Other NGX data'!$B$2:$B$162,0)))</f>
        <v>6.8</v>
      </c>
    </row>
    <row r="105" spans="1:14" x14ac:dyDescent="0.3">
      <c r="A105" s="11">
        <f>RANK(H105,$H$7:$H$116,0)+COUNTIF($H$7:H105,H105)-1</f>
        <v>40</v>
      </c>
      <c r="B105" s="12">
        <f t="shared" si="2"/>
        <v>8.0645161290322509E-3</v>
      </c>
      <c r="C105" s="13" t="s">
        <v>114</v>
      </c>
      <c r="D105" s="14">
        <f>IFERROR(INDEX([1]Brain!C$3:C$381,MATCH($C105,[1]Brain!$B$3:$B$381,0)),"")</f>
        <v>6.2</v>
      </c>
      <c r="E105" s="14">
        <f>IFERROR(INDEX([1]Brain!D$3:D$381,MATCH($C105,[1]Brain!$B$3:$B$381,0)),"")</f>
        <v>6.2</v>
      </c>
      <c r="F105" s="15">
        <f>IFERROR(INDEX([1]Brain!E$3:E$381,MATCH($C105,[1]Brain!$B$3:$B$381,0)),"")</f>
        <v>6.25</v>
      </c>
      <c r="G105" s="15">
        <f>IFERROR(INDEX([1]Brain!F$3:F$381,MATCH($C105,[1]Brain!$B$3:$B$381,0)),"")</f>
        <v>6.2</v>
      </c>
      <c r="H105" s="14">
        <f>IFERROR(INDEX([1]Brain!G$3:G$381,MATCH($C105,[1]Brain!$B$3:$B$381,0)),"")</f>
        <v>6.25</v>
      </c>
      <c r="I105" s="16">
        <f t="shared" si="3"/>
        <v>8.0645161290322509E-3</v>
      </c>
      <c r="J105" s="17">
        <f>IFERROR(INDEX([1]Brain!I$3:I$381,MATCH($C105,[1]Brain!$B$3:$B$381,0)),"")</f>
        <v>2540684</v>
      </c>
      <c r="K105" s="17">
        <f>IFERROR(INDEX([1]Brain!J$3:J$381,MATCH($C105,[1]Brain!$B$3:$B$381,0)),"")</f>
        <v>15873147.9</v>
      </c>
      <c r="L105" s="18">
        <f>VLOOKUP($C105,'[1]Ticker Changes'!$B:$L,11,FALSE)</f>
        <v>5.9322033898304927E-2</v>
      </c>
      <c r="M105" s="14">
        <f>IF(H105&gt;INDEX('[1]HiLo &amp; Other NGX data'!$C$2:$C$147,MATCH(C105,'[1]HiLo &amp; Other NGX data'!$B$2:$B$162,0)),H105,INDEX('[1]HiLo &amp; Other NGX data'!$C$2:$C$147,MATCH(C105,'[1]HiLo &amp; Other NGX data'!$B$2:$B$162,0)))</f>
        <v>6.55</v>
      </c>
      <c r="N105" s="14">
        <f>IF(H105&lt;INDEX('[1]HiLo &amp; Other NGX data'!$D$2:$D$147,MATCH(C105,'[1]HiLo &amp; Other NGX data'!$B$2:$B$162,0)),H105,INDEX('[1]HiLo &amp; Other NGX data'!$D$2:$D$147,MATCH(C105,'[1]HiLo &amp; Other NGX data'!$B$2:$B$162,0)))</f>
        <v>4.5</v>
      </c>
    </row>
    <row r="106" spans="1:14" x14ac:dyDescent="0.3">
      <c r="A106" s="11">
        <f>RANK(H106,$H$7:$H$116,0)+COUNTIF($H$7:H106,H106)-1</f>
        <v>24</v>
      </c>
      <c r="B106" s="12">
        <f t="shared" si="2"/>
        <v>-7.3529411764705621E-3</v>
      </c>
      <c r="C106" s="13" t="s">
        <v>115</v>
      </c>
      <c r="D106" s="14">
        <f>IFERROR(INDEX([1]Brain!C$3:C$381,MATCH($C106,[1]Brain!$B$3:$B$381,0)),"")</f>
        <v>13.6</v>
      </c>
      <c r="E106" s="14">
        <f>IFERROR(INDEX([1]Brain!D$3:D$381,MATCH($C106,[1]Brain!$B$3:$B$381,0)),"")</f>
        <v>13.6</v>
      </c>
      <c r="F106" s="15">
        <f>IFERROR(INDEX([1]Brain!E$3:E$381,MATCH($C106,[1]Brain!$B$3:$B$381,0)),"")</f>
        <v>13.6</v>
      </c>
      <c r="G106" s="15">
        <f>IFERROR(INDEX([1]Brain!F$3:F$381,MATCH($C106,[1]Brain!$B$3:$B$381,0)),"")</f>
        <v>13.5</v>
      </c>
      <c r="H106" s="14">
        <f>IFERROR(INDEX([1]Brain!G$3:G$381,MATCH($C106,[1]Brain!$B$3:$B$381,0)),"")</f>
        <v>13.5</v>
      </c>
      <c r="I106" s="16">
        <f t="shared" si="3"/>
        <v>-7.3529411764705621E-3</v>
      </c>
      <c r="J106" s="17">
        <f>IFERROR(INDEX([1]Brain!I$3:I$381,MATCH($C106,[1]Brain!$B$3:$B$381,0)),"")</f>
        <v>3630516</v>
      </c>
      <c r="K106" s="17">
        <f>IFERROR(INDEX([1]Brain!J$3:J$381,MATCH($C106,[1]Brain!$B$3:$B$381,0)),"")</f>
        <v>49280153.200000003</v>
      </c>
      <c r="L106" s="18">
        <f>VLOOKUP($C106,'[1]Ticker Changes'!$B:$L,11,FALSE)</f>
        <v>0.53234960272417697</v>
      </c>
      <c r="M106" s="14">
        <f>IF(H106&gt;INDEX('[1]HiLo &amp; Other NGX data'!$C$2:$C$147,MATCH(C106,'[1]HiLo &amp; Other NGX data'!$B$2:$B$162,0)),H106,INDEX('[1]HiLo &amp; Other NGX data'!$C$2:$C$147,MATCH(C106,'[1]HiLo &amp; Other NGX data'!$B$2:$B$162,0)))</f>
        <v>14.15</v>
      </c>
      <c r="N106" s="14">
        <f>IF(H106&lt;INDEX('[1]HiLo &amp; Other NGX data'!$D$2:$D$147,MATCH(C106,'[1]HiLo &amp; Other NGX data'!$B$2:$B$162,0)),H106,INDEX('[1]HiLo &amp; Other NGX data'!$D$2:$D$147,MATCH(C106,'[1]HiLo &amp; Other NGX data'!$B$2:$B$162,0)))</f>
        <v>5</v>
      </c>
    </row>
    <row r="107" spans="1:14" x14ac:dyDescent="0.3">
      <c r="A107" s="11">
        <f>RANK(H107,$H$7:$H$116,0)+COUNTIF($H$7:H107,H107)-1</f>
        <v>27</v>
      </c>
      <c r="B107" s="12">
        <f t="shared" si="2"/>
        <v>-4.3137254901960853E-2</v>
      </c>
      <c r="C107" s="13" t="s">
        <v>116</v>
      </c>
      <c r="D107" s="14">
        <f>IFERROR(INDEX([1]Brain!C$3:C$381,MATCH($C107,[1]Brain!$B$3:$B$381,0)),"")</f>
        <v>12.75</v>
      </c>
      <c r="E107" s="14">
        <f>IFERROR(INDEX([1]Brain!D$3:D$381,MATCH($C107,[1]Brain!$B$3:$B$381,0)),"")</f>
        <v>12.75</v>
      </c>
      <c r="F107" s="15">
        <f>IFERROR(INDEX([1]Brain!E$3:E$381,MATCH($C107,[1]Brain!$B$3:$B$381,0)),"")</f>
        <v>12.3</v>
      </c>
      <c r="G107" s="15">
        <f>IFERROR(INDEX([1]Brain!F$3:F$381,MATCH($C107,[1]Brain!$B$3:$B$381,0)),"")</f>
        <v>12.2</v>
      </c>
      <c r="H107" s="14">
        <f>IFERROR(INDEX([1]Brain!G$3:G$381,MATCH($C107,[1]Brain!$B$3:$B$381,0)),"")</f>
        <v>12.2</v>
      </c>
      <c r="I107" s="16">
        <f t="shared" si="3"/>
        <v>-4.3137254901960853E-2</v>
      </c>
      <c r="J107" s="17">
        <f>IFERROR(INDEX([1]Brain!I$3:I$381,MATCH($C107,[1]Brain!$B$3:$B$381,0)),"")</f>
        <v>2169625</v>
      </c>
      <c r="K107" s="17">
        <f>IFERROR(INDEX([1]Brain!J$3:J$381,MATCH($C107,[1]Brain!$B$3:$B$381,0)),"")</f>
        <v>26518814.850000001</v>
      </c>
      <c r="L107" s="18">
        <f>VLOOKUP($C107,'[1]Ticker Changes'!$B:$L,11,FALSE)</f>
        <v>-0.15862068965517251</v>
      </c>
      <c r="M107" s="14">
        <f>IF(H107&gt;INDEX('[1]HiLo &amp; Other NGX data'!$C$2:$C$147,MATCH(C107,'[1]HiLo &amp; Other NGX data'!$B$2:$B$162,0)),H107,INDEX('[1]HiLo &amp; Other NGX data'!$C$2:$C$147,MATCH(C107,'[1]HiLo &amp; Other NGX data'!$B$2:$B$162,0)))</f>
        <v>17</v>
      </c>
      <c r="N107" s="14">
        <f>IF(H107&lt;INDEX('[1]HiLo &amp; Other NGX data'!$D$2:$D$147,MATCH(C107,'[1]HiLo &amp; Other NGX data'!$B$2:$B$162,0)),H107,INDEX('[1]HiLo &amp; Other NGX data'!$D$2:$D$147,MATCH(C107,'[1]HiLo &amp; Other NGX data'!$B$2:$B$162,0)))</f>
        <v>11.4</v>
      </c>
    </row>
    <row r="108" spans="1:14" x14ac:dyDescent="0.3">
      <c r="A108" s="11">
        <f>RANK(H108,$H$7:$H$116,0)+COUNTIF($H$7:H108,H108)-1</f>
        <v>90</v>
      </c>
      <c r="B108" s="12">
        <f t="shared" si="2"/>
        <v>0</v>
      </c>
      <c r="C108" s="13" t="s">
        <v>117</v>
      </c>
      <c r="D108" s="14">
        <f>IFERROR(INDEX([1]Brain!C$3:C$381,MATCH($C108,[1]Brain!$B$3:$B$381,0)),"")</f>
        <v>0.48</v>
      </c>
      <c r="E108" s="14">
        <f>IFERROR(INDEX([1]Brain!D$3:D$381,MATCH($C108,[1]Brain!$B$3:$B$381,0)),"")</f>
        <v>0.48</v>
      </c>
      <c r="F108" s="15">
        <f>IFERROR(INDEX([1]Brain!E$3:E$381,MATCH($C108,[1]Brain!$B$3:$B$381,0)),"")</f>
        <v>0</v>
      </c>
      <c r="G108" s="15">
        <f>IFERROR(INDEX([1]Brain!F$3:F$381,MATCH($C108,[1]Brain!$B$3:$B$381,0)),"")</f>
        <v>0</v>
      </c>
      <c r="H108" s="14">
        <f>IFERROR(INDEX([1]Brain!G$3:G$381,MATCH($C108,[1]Brain!$B$3:$B$381,0)),"")</f>
        <v>0.48</v>
      </c>
      <c r="I108" s="16">
        <f t="shared" si="3"/>
        <v>0</v>
      </c>
      <c r="J108" s="17">
        <f>IFERROR(INDEX([1]Brain!I$3:I$381,MATCH($C108,[1]Brain!$B$3:$B$381,0)),"")</f>
        <v>265905</v>
      </c>
      <c r="K108" s="17">
        <f>IFERROR(INDEX([1]Brain!J$3:J$381,MATCH($C108,[1]Brain!$B$3:$B$381,0)),"")</f>
        <v>125426.3</v>
      </c>
      <c r="L108" s="18">
        <f>VLOOKUP($C108,'[1]Ticker Changes'!$B:$L,11,FALSE)</f>
        <v>-0.11111111111111116</v>
      </c>
      <c r="M108" s="14">
        <f>IF(H108&gt;INDEX('[1]HiLo &amp; Other NGX data'!$C$2:$C$147,MATCH(C108,'[1]HiLo &amp; Other NGX data'!$B$2:$B$162,0)),H108,INDEX('[1]HiLo &amp; Other NGX data'!$C$2:$C$147,MATCH(C108,'[1]HiLo &amp; Other NGX data'!$B$2:$B$162,0)))</f>
        <v>0.75</v>
      </c>
      <c r="N108" s="14">
        <f>IF(H108&lt;INDEX('[1]HiLo &amp; Other NGX data'!$D$2:$D$147,MATCH(C108,'[1]HiLo &amp; Other NGX data'!$B$2:$B$162,0)),H108,INDEX('[1]HiLo &amp; Other NGX data'!$D$2:$D$147,MATCH(C108,'[1]HiLo &amp; Other NGX data'!$B$2:$B$162,0)))</f>
        <v>0.39</v>
      </c>
    </row>
    <row r="109" spans="1:14" x14ac:dyDescent="0.3">
      <c r="A109" s="11">
        <f>RANK(H109,$H$7:$H$116,0)+COUNTIF($H$7:H109,H109)-1</f>
        <v>109</v>
      </c>
      <c r="B109" s="12">
        <f t="shared" si="2"/>
        <v>0</v>
      </c>
      <c r="C109" s="13" t="s">
        <v>118</v>
      </c>
      <c r="D109" s="14">
        <f>IFERROR(INDEX([1]Brain!C$3:C$381,MATCH($C109,[1]Brain!$B$3:$B$381,0)),"")</f>
        <v>0.2</v>
      </c>
      <c r="E109" s="14">
        <f>IFERROR(INDEX([1]Brain!D$3:D$381,MATCH($C109,[1]Brain!$B$3:$B$381,0)),"")</f>
        <v>0.2</v>
      </c>
      <c r="F109" s="15">
        <f>IFERROR(INDEX([1]Brain!E$3:E$381,MATCH($C109,[1]Brain!$B$3:$B$381,0)),"")</f>
        <v>0.2</v>
      </c>
      <c r="G109" s="15">
        <f>IFERROR(INDEX([1]Brain!F$3:F$381,MATCH($C109,[1]Brain!$B$3:$B$381,0)),"")</f>
        <v>0.2</v>
      </c>
      <c r="H109" s="14">
        <f>IFERROR(INDEX([1]Brain!G$3:G$381,MATCH($C109,[1]Brain!$B$3:$B$381,0)),"")</f>
        <v>0.2</v>
      </c>
      <c r="I109" s="16">
        <f>IFERROR(H109/D109-1,"")</f>
        <v>0</v>
      </c>
      <c r="J109" s="17">
        <f>IFERROR(INDEX([1]Brain!I$3:I$381,MATCH($C109,[1]Brain!$B$3:$B$381,0)),"")</f>
        <v>73046652</v>
      </c>
      <c r="K109" s="17">
        <f>IFERROR(INDEX([1]Brain!J$3:J$381,MATCH($C109,[1]Brain!$B$3:$B$381,0)),"")</f>
        <v>14609330.4</v>
      </c>
      <c r="L109" s="18">
        <f>VLOOKUP($C109,'[1]Ticker Changes'!$B:$L,11,FALSE)</f>
        <v>0</v>
      </c>
      <c r="M109" s="14">
        <f>IF(H109&gt;INDEX('[1]HiLo &amp; Other NGX data'!$C$2:$C$147,MATCH(C109,'[1]HiLo &amp; Other NGX data'!$B$2:$B$162,0)),H109,INDEX('[1]HiLo &amp; Other NGX data'!$C$2:$C$147,MATCH(C109,'[1]HiLo &amp; Other NGX data'!$B$2:$B$162,0)))</f>
        <v>0.22</v>
      </c>
      <c r="N109" s="14">
        <f>IF(H109&lt;INDEX('[1]HiLo &amp; Other NGX data'!$D$2:$D$147,MATCH(C109,'[1]HiLo &amp; Other NGX data'!$B$2:$B$162,0)),H109,INDEX('[1]HiLo &amp; Other NGX data'!$D$2:$D$147,MATCH(C109,'[1]HiLo &amp; Other NGX data'!$B$2:$B$162,0)))</f>
        <v>0.2</v>
      </c>
    </row>
    <row r="110" spans="1:14" x14ac:dyDescent="0.3">
      <c r="A110" s="11">
        <f>RANK(H110,$H$7:$H$116,0)+COUNTIF($H$7:H110,H110)-1</f>
        <v>61</v>
      </c>
      <c r="B110" s="12">
        <f t="shared" si="2"/>
        <v>0</v>
      </c>
      <c r="C110" s="13" t="s">
        <v>119</v>
      </c>
      <c r="D110" s="14">
        <f>IFERROR(INDEX([1]Brain!C$3:C$381,MATCH($C110,[1]Brain!$B$3:$B$381,0)),"")</f>
        <v>2.4500000000000002</v>
      </c>
      <c r="E110" s="14">
        <f>IFERROR(INDEX([1]Brain!D$3:D$381,MATCH($C110,[1]Brain!$B$3:$B$381,0)),"")</f>
        <v>2.4500000000000002</v>
      </c>
      <c r="F110" s="15">
        <f>IFERROR(INDEX([1]Brain!E$3:E$381,MATCH($C110,[1]Brain!$B$3:$B$381,0)),"")</f>
        <v>2.4500000000000002</v>
      </c>
      <c r="G110" s="15">
        <f>IFERROR(INDEX([1]Brain!F$3:F$381,MATCH($C110,[1]Brain!$B$3:$B$381,0)),"")</f>
        <v>2.4500000000000002</v>
      </c>
      <c r="H110" s="14">
        <f>IFERROR(INDEX([1]Brain!G$3:G$381,MATCH($C110,[1]Brain!$B$3:$B$381,0)),"")</f>
        <v>2.4500000000000002</v>
      </c>
      <c r="I110" s="16">
        <f>IFERROR(H110/D110-1,"")</f>
        <v>0</v>
      </c>
      <c r="J110" s="17">
        <f>IFERROR(INDEX([1]Brain!I$3:I$381,MATCH($C110,[1]Brain!$B$3:$B$381,0)),"")</f>
        <v>4296033</v>
      </c>
      <c r="K110" s="17">
        <f>IFERROR(INDEX([1]Brain!J$3:J$381,MATCH($C110,[1]Brain!$B$3:$B$381,0)),"")</f>
        <v>10525391.85</v>
      </c>
      <c r="L110" s="18">
        <f>VLOOKUP($C110,'[1]Ticker Changes'!$B:$L,11,FALSE)</f>
        <v>-0.16666666666666663</v>
      </c>
      <c r="M110" s="14">
        <f>IF(H110&gt;INDEX('[1]HiLo &amp; Other NGX data'!$C$2:$C$147,MATCH(C110,'[1]HiLo &amp; Other NGX data'!$B$2:$B$162,0)),H110,INDEX('[1]HiLo &amp; Other NGX data'!$C$2:$C$147,MATCH(C110,'[1]HiLo &amp; Other NGX data'!$B$2:$B$162,0)))</f>
        <v>2.94</v>
      </c>
      <c r="N110" s="14">
        <f>IF(H110&lt;INDEX('[1]HiLo &amp; Other NGX data'!$D$2:$D$147,MATCH(C110,'[1]HiLo &amp; Other NGX data'!$B$2:$B$162,0)),H110,INDEX('[1]HiLo &amp; Other NGX data'!$D$2:$D$147,MATCH(C110,'[1]HiLo &amp; Other NGX data'!$B$2:$B$162,0)))</f>
        <v>1.02</v>
      </c>
    </row>
    <row r="111" spans="1:14" x14ac:dyDescent="0.3">
      <c r="A111" s="11">
        <f>RANK(H111,$H$7:$H$116,0)+COUNTIF($H$7:H111,H111)-1</f>
        <v>101</v>
      </c>
      <c r="B111" s="12">
        <f t="shared" si="2"/>
        <v>0</v>
      </c>
      <c r="C111" s="13" t="s">
        <v>120</v>
      </c>
      <c r="D111" s="14">
        <f>IFERROR(INDEX([1]Brain!C$3:C$381,MATCH($C111,[1]Brain!$B$3:$B$381,0)),"")</f>
        <v>0.21</v>
      </c>
      <c r="E111" s="14">
        <f>IFERROR(INDEX([1]Brain!D$3:D$381,MATCH($C111,[1]Brain!$B$3:$B$381,0)),"")</f>
        <v>0.21</v>
      </c>
      <c r="F111" s="15">
        <f>IFERROR(INDEX([1]Brain!E$3:E$381,MATCH($C111,[1]Brain!$B$3:$B$381,0)),"")</f>
        <v>0.21</v>
      </c>
      <c r="G111" s="15">
        <f>IFERROR(INDEX([1]Brain!F$3:F$381,MATCH($C111,[1]Brain!$B$3:$B$381,0)),"")</f>
        <v>0.2</v>
      </c>
      <c r="H111" s="14">
        <f>IFERROR(INDEX([1]Brain!G$3:G$381,MATCH($C111,[1]Brain!$B$3:$B$381,0)),"")</f>
        <v>0.21</v>
      </c>
      <c r="I111" s="16">
        <f t="shared" si="3"/>
        <v>0</v>
      </c>
      <c r="J111" s="17">
        <f>IFERROR(INDEX([1]Brain!I$3:I$381,MATCH($C111,[1]Brain!$B$3:$B$381,0)),"")</f>
        <v>12074138</v>
      </c>
      <c r="K111" s="17">
        <f>IFERROR(INDEX([1]Brain!J$3:J$381,MATCH($C111,[1]Brain!$B$3:$B$381,0)),"")</f>
        <v>2527408.29</v>
      </c>
      <c r="L111" s="18">
        <f>VLOOKUP($C111,'[1]Ticker Changes'!$B:$L,11,FALSE)</f>
        <v>0</v>
      </c>
      <c r="M111" s="14">
        <f>IF(H111&gt;INDEX('[1]HiLo &amp; Other NGX data'!$C$2:$C$147,MATCH(C111,'[1]HiLo &amp; Other NGX data'!$B$2:$B$162,0)),H111,INDEX('[1]HiLo &amp; Other NGX data'!$C$2:$C$147,MATCH(C111,'[1]HiLo &amp; Other NGX data'!$B$2:$B$162,0)))</f>
        <v>0.28000000000000003</v>
      </c>
      <c r="N111" s="14">
        <f>IF(H111&lt;INDEX('[1]HiLo &amp; Other NGX data'!$D$2:$D$147,MATCH(C111,'[1]HiLo &amp; Other NGX data'!$B$2:$B$162,0)),H111,INDEX('[1]HiLo &amp; Other NGX data'!$D$2:$D$147,MATCH(C111,'[1]HiLo &amp; Other NGX data'!$B$2:$B$162,0)))</f>
        <v>0.2</v>
      </c>
    </row>
    <row r="112" spans="1:14" x14ac:dyDescent="0.3">
      <c r="A112" s="11">
        <f>RANK(H112,$H$7:$H$116,0)+COUNTIF($H$7:H112,H112)-1</f>
        <v>20</v>
      </c>
      <c r="B112" s="12">
        <f t="shared" si="2"/>
        <v>0</v>
      </c>
      <c r="C112" s="13" t="s">
        <v>121</v>
      </c>
      <c r="D112" s="14">
        <f>IFERROR(INDEX([1]Brain!C$3:C$381,MATCH($C112,[1]Brain!$B$3:$B$381,0)),"")</f>
        <v>22.4</v>
      </c>
      <c r="E112" s="14">
        <f>IFERROR(INDEX([1]Brain!D$3:D$381,MATCH($C112,[1]Brain!$B$3:$B$381,0)),"")</f>
        <v>22.4</v>
      </c>
      <c r="F112" s="15">
        <f>IFERROR(INDEX([1]Brain!E$3:E$381,MATCH($C112,[1]Brain!$B$3:$B$381,0)),"")</f>
        <v>0</v>
      </c>
      <c r="G112" s="15">
        <f>IFERROR(INDEX([1]Brain!F$3:F$381,MATCH($C112,[1]Brain!$B$3:$B$381,0)),"")</f>
        <v>0</v>
      </c>
      <c r="H112" s="14">
        <f>IFERROR(INDEX([1]Brain!G$3:G$381,MATCH($C112,[1]Brain!$B$3:$B$381,0)),"")</f>
        <v>22.4</v>
      </c>
      <c r="I112" s="16">
        <f t="shared" si="3"/>
        <v>0</v>
      </c>
      <c r="J112" s="17">
        <f>IFERROR(INDEX([1]Brain!I$3:I$381,MATCH($C112,[1]Brain!$B$3:$B$381,0)),"")</f>
        <v>1180572</v>
      </c>
      <c r="K112" s="17">
        <f>IFERROR(INDEX([1]Brain!J$3:J$381,MATCH($C112,[1]Brain!$B$3:$B$381,0)),"")</f>
        <v>26027232.100000001</v>
      </c>
      <c r="L112" s="18">
        <f>VLOOKUP($C112,'[1]Ticker Changes'!$B:$L,11,FALSE)</f>
        <v>6.0606060606060552E-2</v>
      </c>
      <c r="M112" s="14">
        <f>IF(H112&gt;INDEX('[1]HiLo &amp; Other NGX data'!$C$2:$C$147,MATCH(C112,'[1]HiLo &amp; Other NGX data'!$B$2:$B$162,0)),H112,INDEX('[1]HiLo &amp; Other NGX data'!$C$2:$C$147,MATCH(C112,'[1]HiLo &amp; Other NGX data'!$B$2:$B$162,0)))</f>
        <v>24.45</v>
      </c>
      <c r="N112" s="14">
        <f>IF(H112&lt;INDEX('[1]HiLo &amp; Other NGX data'!$D$2:$D$147,MATCH(C112,'[1]HiLo &amp; Other NGX data'!$B$2:$B$162,0)),H112,INDEX('[1]HiLo &amp; Other NGX data'!$D$2:$D$147,MATCH(C112,'[1]HiLo &amp; Other NGX data'!$B$2:$B$162,0)))</f>
        <v>8</v>
      </c>
    </row>
    <row r="113" spans="1:14" x14ac:dyDescent="0.3">
      <c r="A113" s="11">
        <f>RANK(H113,$H$7:$H$116,0)+COUNTIF($H$7:H113,H113)-1</f>
        <v>19</v>
      </c>
      <c r="B113" s="12">
        <f t="shared" si="2"/>
        <v>0</v>
      </c>
      <c r="C113" s="13" t="s">
        <v>122</v>
      </c>
      <c r="D113" s="14">
        <f>IFERROR(INDEX([1]Brain!C$3:C$381,MATCH($C113,[1]Brain!$B$3:$B$381,0)),"")</f>
        <v>23.05</v>
      </c>
      <c r="E113" s="14">
        <f>IFERROR(INDEX([1]Brain!D$3:D$381,MATCH($C113,[1]Brain!$B$3:$B$381,0)),"")</f>
        <v>23.05</v>
      </c>
      <c r="F113" s="15">
        <f>IFERROR(INDEX([1]Brain!E$3:E$381,MATCH($C113,[1]Brain!$B$3:$B$381,0)),"")</f>
        <v>23.05</v>
      </c>
      <c r="G113" s="15">
        <f>IFERROR(INDEX([1]Brain!F$3:F$381,MATCH($C113,[1]Brain!$B$3:$B$381,0)),"")</f>
        <v>23.05</v>
      </c>
      <c r="H113" s="14">
        <f>IFERROR(INDEX([1]Brain!G$3:G$381,MATCH($C113,[1]Brain!$B$3:$B$381,0)),"")</f>
        <v>23.05</v>
      </c>
      <c r="I113" s="16">
        <f t="shared" si="3"/>
        <v>0</v>
      </c>
      <c r="J113" s="17">
        <f>IFERROR(INDEX([1]Brain!I$3:I$381,MATCH($C113,[1]Brain!$B$3:$B$381,0)),"")</f>
        <v>3183138</v>
      </c>
      <c r="K113" s="17">
        <f>IFERROR(INDEX([1]Brain!J$3:J$381,MATCH($C113,[1]Brain!$B$3:$B$381,0)),"")</f>
        <v>73379855.5</v>
      </c>
      <c r="L113" s="18">
        <f>VLOOKUP($C113,'[1]Ticker Changes'!$B:$L,11,FALSE)</f>
        <v>-3.757828810020869E-2</v>
      </c>
      <c r="M113" s="14">
        <f>IF(H113&gt;INDEX('[1]HiLo &amp; Other NGX data'!$C$2:$C$147,MATCH(C113,'[1]HiLo &amp; Other NGX data'!$B$2:$B$162,0)),H113,INDEX('[1]HiLo &amp; Other NGX data'!$C$2:$C$147,MATCH(C113,'[1]HiLo &amp; Other NGX data'!$B$2:$B$162,0)))</f>
        <v>28.8</v>
      </c>
      <c r="N113" s="14">
        <f>IF(H113&lt;INDEX('[1]HiLo &amp; Other NGX data'!$D$2:$D$147,MATCH(C113,'[1]HiLo &amp; Other NGX data'!$B$2:$B$162,0)),H113,INDEX('[1]HiLo &amp; Other NGX data'!$D$2:$D$147,MATCH(C113,'[1]HiLo &amp; Other NGX data'!$B$2:$B$162,0)))</f>
        <v>20.05</v>
      </c>
    </row>
    <row r="114" spans="1:14" x14ac:dyDescent="0.3">
      <c r="A114" s="11">
        <f>RANK(H114,$H$7:$H$116,0)+COUNTIF($H$7:H114,H114)-1</f>
        <v>92</v>
      </c>
      <c r="B114" s="12">
        <f t="shared" si="2"/>
        <v>9.5238095238095344E-2</v>
      </c>
      <c r="C114" s="13" t="s">
        <v>123</v>
      </c>
      <c r="D114" s="14">
        <f>IFERROR(INDEX([1]Brain!C$3:C$381,MATCH($C114,[1]Brain!$B$3:$B$381,0)),"")</f>
        <v>0.42</v>
      </c>
      <c r="E114" s="14">
        <f>IFERROR(INDEX([1]Brain!D$3:D$381,MATCH($C114,[1]Brain!$B$3:$B$381,0)),"")</f>
        <v>0.42</v>
      </c>
      <c r="F114" s="15">
        <f>IFERROR(INDEX([1]Brain!E$3:E$381,MATCH($C114,[1]Brain!$B$3:$B$381,0)),"")</f>
        <v>0.46</v>
      </c>
      <c r="G114" s="15">
        <f>IFERROR(INDEX([1]Brain!F$3:F$381,MATCH($C114,[1]Brain!$B$3:$B$381,0)),"")</f>
        <v>0.42</v>
      </c>
      <c r="H114" s="14">
        <f>IFERROR(INDEX([1]Brain!G$3:G$381,MATCH($C114,[1]Brain!$B$3:$B$381,0)),"")</f>
        <v>0.46</v>
      </c>
      <c r="I114" s="16">
        <f t="shared" si="3"/>
        <v>9.5238095238095344E-2</v>
      </c>
      <c r="J114" s="17">
        <f>IFERROR(INDEX([1]Brain!I$3:I$381,MATCH($C114,[1]Brain!$B$3:$B$381,0)),"")</f>
        <v>3802054</v>
      </c>
      <c r="K114" s="17">
        <f>IFERROR(INDEX([1]Brain!J$3:J$381,MATCH($C114,[1]Brain!$B$3:$B$381,0)),"")</f>
        <v>1726133.4</v>
      </c>
      <c r="L114" s="18">
        <f>VLOOKUP($C114,'[1]Ticker Changes'!$B:$L,11,FALSE)</f>
        <v>-0.1785714285714286</v>
      </c>
      <c r="M114" s="14">
        <f>IF(H114&gt;INDEX('[1]HiLo &amp; Other NGX data'!$C$2:$C$147,MATCH(C114,'[1]HiLo &amp; Other NGX data'!$B$2:$B$162,0)),H114,INDEX('[1]HiLo &amp; Other NGX data'!$C$2:$C$147,MATCH(C114,'[1]HiLo &amp; Other NGX data'!$B$2:$B$162,0)))</f>
        <v>0.6</v>
      </c>
      <c r="N114" s="14">
        <f>IF(H114&lt;INDEX('[1]HiLo &amp; Other NGX data'!$D$2:$D$147,MATCH(C114,'[1]HiLo &amp; Other NGX data'!$B$2:$B$162,0)),H114,INDEX('[1]HiLo &amp; Other NGX data'!$D$2:$D$147,MATCH(C114,'[1]HiLo &amp; Other NGX data'!$B$2:$B$162,0)))</f>
        <v>0.41</v>
      </c>
    </row>
    <row r="115" spans="1:14" x14ac:dyDescent="0.3">
      <c r="A115" s="11">
        <f>RANK(H115,$H$7:$H$116,0)+COUNTIF($H$7:H115,H115)-1</f>
        <v>57</v>
      </c>
      <c r="B115" s="12">
        <f t="shared" si="2"/>
        <v>6.4516129032257119E-3</v>
      </c>
      <c r="C115" s="13" t="s">
        <v>124</v>
      </c>
      <c r="D115" s="14">
        <f>IFERROR(INDEX([1]Brain!C$3:C$381,MATCH($C115,[1]Brain!$B$3:$B$381,0)),"")</f>
        <v>3.1</v>
      </c>
      <c r="E115" s="14">
        <f>IFERROR(INDEX([1]Brain!D$3:D$381,MATCH($C115,[1]Brain!$B$3:$B$381,0)),"")</f>
        <v>3.1</v>
      </c>
      <c r="F115" s="15">
        <f>IFERROR(INDEX([1]Brain!E$3:E$381,MATCH($C115,[1]Brain!$B$3:$B$381,0)),"")</f>
        <v>3.12</v>
      </c>
      <c r="G115" s="15">
        <f>IFERROR(INDEX([1]Brain!F$3:F$381,MATCH($C115,[1]Brain!$B$3:$B$381,0)),"")</f>
        <v>3</v>
      </c>
      <c r="H115" s="14">
        <f>IFERROR(INDEX([1]Brain!G$3:G$381,MATCH($C115,[1]Brain!$B$3:$B$381,0)),"")</f>
        <v>3.12</v>
      </c>
      <c r="I115" s="16">
        <f t="shared" si="3"/>
        <v>6.4516129032257119E-3</v>
      </c>
      <c r="J115" s="17">
        <f>IFERROR(INDEX([1]Brain!I$3:I$381,MATCH($C115,[1]Brain!$B$3:$B$381,0)),"")</f>
        <v>3496201</v>
      </c>
      <c r="K115" s="17">
        <f>IFERROR(INDEX([1]Brain!J$3:J$381,MATCH($C115,[1]Brain!$B$3:$B$381,0)),"")</f>
        <v>10727989.710000001</v>
      </c>
      <c r="L115" s="18">
        <f>VLOOKUP($C115,'[1]Ticker Changes'!$B:$L,11,FALSE)</f>
        <v>3.3333333333333339</v>
      </c>
      <c r="M115" s="14">
        <f>IF(H115&gt;INDEX('[1]HiLo &amp; Other NGX data'!$C$2:$C$147,MATCH(C115,'[1]HiLo &amp; Other NGX data'!$B$2:$B$162,0)),H115,INDEX('[1]HiLo &amp; Other NGX data'!$C$2:$C$147,MATCH(C115,'[1]HiLo &amp; Other NGX data'!$B$2:$B$162,0)))</f>
        <v>3.12</v>
      </c>
      <c r="N115" s="14">
        <f>IF(H115&lt;INDEX('[1]HiLo &amp; Other NGX data'!$D$2:$D$147,MATCH(C115,'[1]HiLo &amp; Other NGX data'!$B$2:$B$162,0)),H115,INDEX('[1]HiLo &amp; Other NGX data'!$D$2:$D$147,MATCH(C115,'[1]HiLo &amp; Other NGX data'!$B$2:$B$162,0)))</f>
        <v>0.54</v>
      </c>
    </row>
    <row r="116" spans="1:14" x14ac:dyDescent="0.3">
      <c r="A116" s="11">
        <f>RANK(H116,$H$7:$H$116,0)+COUNTIF($H$7:H116,H116)-1</f>
        <v>17</v>
      </c>
      <c r="B116" s="12">
        <f t="shared" si="2"/>
        <v>-3.4205231388329982E-2</v>
      </c>
      <c r="C116" s="13" t="s">
        <v>125</v>
      </c>
      <c r="D116" s="14">
        <f>IFERROR(INDEX([1]Brain!C$3:C$381,MATCH($C116,[1]Brain!$B$3:$B$381,0)),"")</f>
        <v>24.85</v>
      </c>
      <c r="E116" s="14">
        <f>IFERROR(INDEX([1]Brain!D$3:D$381,MATCH($C116,[1]Brain!$B$3:$B$381,0)),"")</f>
        <v>24.85</v>
      </c>
      <c r="F116" s="15">
        <f>IFERROR(INDEX([1]Brain!E$3:E$381,MATCH($C116,[1]Brain!$B$3:$B$381,0)),"")</f>
        <v>24.65</v>
      </c>
      <c r="G116" s="15">
        <f>IFERROR(INDEX([1]Brain!F$3:F$381,MATCH($C116,[1]Brain!$B$3:$B$381,0)),"")</f>
        <v>23.8</v>
      </c>
      <c r="H116" s="14">
        <f>IFERROR(INDEX([1]Brain!G$3:G$381,MATCH($C116,[1]Brain!$B$3:$B$381,0)),"")</f>
        <v>24</v>
      </c>
      <c r="I116" s="16">
        <f t="shared" si="3"/>
        <v>-3.4205231388329982E-2</v>
      </c>
      <c r="J116" s="17">
        <f>IFERROR(INDEX([1]Brain!I$3:I$381,MATCH($C116,[1]Brain!$B$3:$B$381,0)),"")</f>
        <v>23653793</v>
      </c>
      <c r="K116" s="17">
        <f>IFERROR(INDEX([1]Brain!J$3:J$381,MATCH($C116,[1]Brain!$B$3:$B$381,0)),"")</f>
        <v>571508397.89999998</v>
      </c>
      <c r="L116" s="18">
        <f>VLOOKUP($C116,'[1]Ticker Changes'!$B:$L,11,FALSE)</f>
        <v>-4.5725646123260355E-2</v>
      </c>
      <c r="M116" s="14">
        <f>IF(H116&gt;INDEX('[1]HiLo &amp; Other NGX data'!$C$2:$C$147,MATCH(C116,'[1]HiLo &amp; Other NGX data'!$B$2:$B$162,0)),H116,INDEX('[1]HiLo &amp; Other NGX data'!$C$2:$C$147,MATCH(C116,'[1]HiLo &amp; Other NGX data'!$B$2:$B$162,0)))</f>
        <v>27.5</v>
      </c>
      <c r="N116" s="14">
        <f>IF(H116&lt;INDEX('[1]HiLo &amp; Other NGX data'!$D$2:$D$147,MATCH(C116,'[1]HiLo &amp; Other NGX data'!$B$2:$B$162,0)),H116,INDEX('[1]HiLo &amp; Other NGX data'!$D$2:$D$147,MATCH(C116,'[1]HiLo &amp; Other NGX data'!$B$2:$B$162,0)))</f>
        <v>20.65</v>
      </c>
    </row>
    <row r="117" spans="1:14" x14ac:dyDescent="0.3">
      <c r="B117" s="1"/>
      <c r="H117" s="20"/>
    </row>
    <row r="118" spans="1:14" x14ac:dyDescent="0.3">
      <c r="B118" s="1"/>
      <c r="H118" s="20"/>
    </row>
    <row r="119" spans="1:14" x14ac:dyDescent="0.3">
      <c r="B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B4:E4"/>
  </mergeCells>
  <conditionalFormatting sqref="L7:L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I7:I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B3 B7:B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B3 B7:B119">
    <cfRule type="cellIs" dxfId="0" priority="1" operator="lessThan">
      <formula>0</formula>
    </cfRule>
  </conditionalFormatting>
  <conditionalFormatting sqref="B3 B7:B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68" fitToHeight="0" orientation="landscape" r:id="rId1"/>
  <headerFooter>
    <oddHeader>&amp;L&amp;"Calibri"&amp;14&amp;K008000 ARM | Classification:  PUBLIC&amp;1#_x000D_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Samson Owolabi</dc:creator>
  <cp:lastModifiedBy>Samson Owolabi</cp:lastModifiedBy>
  <dcterms:created xsi:type="dcterms:W3CDTF">2022-04-20T14:05:11Z</dcterms:created>
  <dcterms:modified xsi:type="dcterms:W3CDTF">2022-04-20T14:05:41Z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049056-5948-4894-b078-305447139e35_Enabled">
    <vt:lpwstr>true</vt:lpwstr>
  </property>
  <property fmtid="{D5CDD505-2E9C-101B-9397-08002B2CF9AE}" pid="3" name="MSIP_Label_c0049056-5948-4894-b078-305447139e35_SetDate">
    <vt:lpwstr>2022-04-20T14:05:41Z</vt:lpwstr>
  </property>
  <property fmtid="{D5CDD505-2E9C-101B-9397-08002B2CF9AE}" pid="4" name="MSIP_Label_c0049056-5948-4894-b078-305447139e35_Method">
    <vt:lpwstr>Privileged</vt:lpwstr>
  </property>
  <property fmtid="{D5CDD505-2E9C-101B-9397-08002B2CF9AE}" pid="5" name="MSIP_Label_c0049056-5948-4894-b078-305447139e35_Name">
    <vt:lpwstr>c0049056-5948-4894-b078-305447139e35</vt:lpwstr>
  </property>
  <property fmtid="{D5CDD505-2E9C-101B-9397-08002B2CF9AE}" pid="6" name="MSIP_Label_c0049056-5948-4894-b078-305447139e35_SiteId">
    <vt:lpwstr>9f25a8c8-cf3d-46c4-a814-fff1e458eba0</vt:lpwstr>
  </property>
  <property fmtid="{D5CDD505-2E9C-101B-9397-08002B2CF9AE}" pid="7" name="MSIP_Label_c0049056-5948-4894-b078-305447139e35_ActionId">
    <vt:lpwstr>db4c9352-dbd3-4dc4-8273-b2e7592fc4c2</vt:lpwstr>
  </property>
  <property fmtid="{D5CDD505-2E9C-101B-9397-08002B2CF9AE}" pid="8" name="MSIP_Label_c0049056-5948-4894-b078-305447139e35_ContentBits">
    <vt:lpwstr>1</vt:lpwstr>
  </property>
</Properties>
</file>